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adrianhein/Downloads/"/>
    </mc:Choice>
  </mc:AlternateContent>
  <xr:revisionPtr revIDLastSave="0" documentId="13_ncr:1_{02005369-612B-D54C-BD78-9DF0FBD780F2}" xr6:coauthVersionLast="47" xr6:coauthVersionMax="47" xr10:uidLastSave="{00000000-0000-0000-0000-000000000000}"/>
  <bookViews>
    <workbookView xWindow="0" yWindow="500" windowWidth="16300" windowHeight="17500" activeTab="1" xr2:uid="{00000000-000D-0000-FFFF-FFFF00000000}"/>
  </bookViews>
  <sheets>
    <sheet name="Coverpage" sheetId="4" r:id="rId1"/>
    <sheet name="Cashflow &amp; ROI Template" sheetId="1" r:id="rId2"/>
    <sheet name="Mortgage Info" sheetId="2" r:id="rId3"/>
    <sheet name="Amortization schedule"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6" i="1"/>
  <c r="C24" i="1"/>
  <c r="C23" i="1"/>
  <c r="C22" i="1"/>
  <c r="C20" i="1"/>
  <c r="C21" i="1"/>
  <c r="B6" i="2"/>
  <c r="B5" i="2"/>
  <c r="B3" i="2"/>
  <c r="D31" i="1"/>
  <c r="D30" i="1"/>
  <c r="D29" i="1"/>
  <c r="D28" i="1"/>
  <c r="C16" i="1"/>
  <c r="D8" i="1"/>
  <c r="D9" i="1" s="1"/>
  <c r="C10" i="1" s="1"/>
  <c r="D10" i="1" s="1"/>
  <c r="B7" i="2" l="1"/>
  <c r="B8" i="2" s="1"/>
  <c r="D12" i="3"/>
  <c r="F21" i="3"/>
  <c r="F51" i="3"/>
  <c r="D53" i="3"/>
  <c r="D75" i="3"/>
  <c r="D78" i="3"/>
  <c r="F113" i="3"/>
  <c r="F133" i="3"/>
  <c r="C32" i="1"/>
  <c r="F7" i="3"/>
  <c r="D9" i="3"/>
  <c r="D31" i="3"/>
  <c r="F37" i="3"/>
  <c r="F70" i="3"/>
  <c r="D72" i="3"/>
  <c r="F103" i="3"/>
  <c r="D105" i="3"/>
  <c r="F210" i="3"/>
  <c r="D223" i="3"/>
  <c r="F34" i="3"/>
  <c r="D36" i="3"/>
  <c r="F67" i="3"/>
  <c r="D69" i="3"/>
  <c r="D91" i="3"/>
  <c r="F97" i="3"/>
  <c r="D212" i="3"/>
  <c r="C33" i="1"/>
  <c r="C34" i="1"/>
  <c r="D22" i="3"/>
  <c r="F28" i="3"/>
  <c r="F50" i="3"/>
  <c r="D52" i="3"/>
  <c r="F83" i="3"/>
  <c r="D85" i="3"/>
  <c r="F188" i="3"/>
  <c r="D201" i="3"/>
  <c r="D27" i="3"/>
  <c r="D30" i="3"/>
  <c r="F69" i="3"/>
  <c r="D71" i="3"/>
  <c r="F99" i="3"/>
  <c r="D101" i="3"/>
  <c r="F177" i="3"/>
  <c r="D190" i="3"/>
  <c r="D16" i="1"/>
  <c r="D12" i="2"/>
  <c r="F22" i="3"/>
  <c r="D24" i="3"/>
  <c r="F55" i="3"/>
  <c r="D57" i="3"/>
  <c r="D79" i="3"/>
  <c r="F85" i="3"/>
  <c r="F112" i="3"/>
  <c r="F166" i="3"/>
  <c r="F454" i="3"/>
  <c r="F443" i="3"/>
  <c r="F388" i="3"/>
  <c r="F380" i="3"/>
  <c r="F435" i="3"/>
  <c r="F427" i="3"/>
  <c r="F372" i="3"/>
  <c r="F482" i="3"/>
  <c r="F441" i="3"/>
  <c r="F430" i="3"/>
  <c r="F367" i="3"/>
  <c r="F364" i="3"/>
  <c r="F447" i="3"/>
  <c r="F439" i="3"/>
  <c r="F384" i="3"/>
  <c r="F373" i="3"/>
  <c r="F461" i="3"/>
  <c r="F453" i="3"/>
  <c r="F387" i="3"/>
  <c r="F379" i="3"/>
  <c r="F456" i="3"/>
  <c r="F445" i="3"/>
  <c r="F401" i="3"/>
  <c r="F393" i="3"/>
  <c r="F459" i="3"/>
  <c r="F451" i="3"/>
  <c r="F396" i="3"/>
  <c r="F385" i="3"/>
  <c r="F359" i="3"/>
  <c r="F349" i="3"/>
  <c r="F305" i="3"/>
  <c r="F297" i="3"/>
  <c r="F381" i="3"/>
  <c r="F358" i="3"/>
  <c r="F289" i="3"/>
  <c r="F278" i="3"/>
  <c r="F455" i="3"/>
  <c r="F392" i="3"/>
  <c r="F295" i="3"/>
  <c r="F292" i="3"/>
  <c r="F403" i="3"/>
  <c r="F370" i="3"/>
  <c r="F317" i="3"/>
  <c r="F309" i="3"/>
  <c r="F246" i="3"/>
  <c r="F243" i="3"/>
  <c r="F477" i="3"/>
  <c r="F334" i="3"/>
  <c r="F323" i="3"/>
  <c r="F312" i="3"/>
  <c r="F268" i="3"/>
  <c r="F260" i="3"/>
  <c r="F257" i="3"/>
  <c r="F326" i="3"/>
  <c r="F318" i="3"/>
  <c r="F315" i="3"/>
  <c r="F307" i="3"/>
  <c r="F274" i="3"/>
  <c r="F263" i="3"/>
  <c r="F252" i="3"/>
  <c r="F411" i="3"/>
  <c r="F332" i="3"/>
  <c r="F329" i="3"/>
  <c r="F321" i="3"/>
  <c r="F310" i="3"/>
  <c r="F258" i="3"/>
  <c r="F255" i="3"/>
  <c r="F247" i="3"/>
  <c r="F244" i="3"/>
  <c r="F224" i="3"/>
  <c r="F221" i="3"/>
  <c r="F213" i="3"/>
  <c r="F202" i="3"/>
  <c r="F150" i="3"/>
  <c r="F147" i="3"/>
  <c r="F139" i="3"/>
  <c r="F136" i="3"/>
  <c r="F283" i="3"/>
  <c r="F238" i="3"/>
  <c r="F227" i="3"/>
  <c r="F216" i="3"/>
  <c r="F175" i="3"/>
  <c r="F172" i="3"/>
  <c r="F164" i="3"/>
  <c r="F161" i="3"/>
  <c r="F294" i="3"/>
  <c r="F269" i="3"/>
  <c r="F230" i="3"/>
  <c r="F222" i="3"/>
  <c r="F197" i="3"/>
  <c r="F189" i="3"/>
  <c r="F178" i="3"/>
  <c r="F167" i="3"/>
  <c r="F123" i="3"/>
  <c r="F115" i="3"/>
  <c r="F280" i="3"/>
  <c r="F241" i="3"/>
  <c r="F203" i="3"/>
  <c r="F192" i="3"/>
  <c r="F181" i="3"/>
  <c r="F170" i="3"/>
  <c r="F140" i="3"/>
  <c r="F137" i="3"/>
  <c r="F129" i="3"/>
  <c r="F118" i="3"/>
  <c r="F217" i="3"/>
  <c r="F206" i="3"/>
  <c r="F198" i="3"/>
  <c r="F195" i="3"/>
  <c r="F184" i="3"/>
  <c r="F176" i="3"/>
  <c r="F165" i="3"/>
  <c r="F154" i="3"/>
  <c r="F143" i="3"/>
  <c r="F132" i="3"/>
  <c r="F302" i="3"/>
  <c r="F234" i="3"/>
  <c r="F223" i="3"/>
  <c r="F220" i="3"/>
  <c r="F212" i="3"/>
  <c r="F209" i="3"/>
  <c r="F190" i="3"/>
  <c r="F179" i="3"/>
  <c r="F157" i="3"/>
  <c r="F146" i="3"/>
  <c r="F138" i="3"/>
  <c r="F135" i="3"/>
  <c r="F313" i="3"/>
  <c r="F250" i="3"/>
  <c r="F226" i="3"/>
  <c r="F215" i="3"/>
  <c r="F204" i="3"/>
  <c r="F193" i="3"/>
  <c r="F174" i="3"/>
  <c r="F171" i="3"/>
  <c r="F160" i="3"/>
  <c r="F152" i="3"/>
  <c r="F149" i="3"/>
  <c r="F141" i="3"/>
  <c r="F8" i="3"/>
  <c r="D10" i="3"/>
  <c r="F19" i="3"/>
  <c r="D21" i="3"/>
  <c r="F27" i="3"/>
  <c r="D29" i="3"/>
  <c r="D32" i="3"/>
  <c r="F38" i="3"/>
  <c r="D43" i="3"/>
  <c r="F49" i="3"/>
  <c r="D51" i="3"/>
  <c r="D54" i="3"/>
  <c r="D62" i="3"/>
  <c r="F71" i="3"/>
  <c r="F82" i="3"/>
  <c r="D84" i="3"/>
  <c r="F93" i="3"/>
  <c r="D95" i="3"/>
  <c r="F104" i="3"/>
  <c r="D106" i="3"/>
  <c r="D113" i="3"/>
  <c r="F116" i="3"/>
  <c r="F155" i="3"/>
  <c r="D168" i="3"/>
  <c r="F218" i="3"/>
  <c r="D478" i="3"/>
  <c r="D467" i="3"/>
  <c r="D456" i="3"/>
  <c r="D445" i="3"/>
  <c r="D434" i="3"/>
  <c r="D426" i="3"/>
  <c r="D423" i="3"/>
  <c r="D415" i="3"/>
  <c r="D412" i="3"/>
  <c r="D404" i="3"/>
  <c r="D401" i="3"/>
  <c r="D393" i="3"/>
  <c r="D382" i="3"/>
  <c r="D481" i="3"/>
  <c r="D470" i="3"/>
  <c r="D462" i="3"/>
  <c r="D459" i="3"/>
  <c r="D451" i="3"/>
  <c r="D448" i="3"/>
  <c r="D440" i="3"/>
  <c r="D437" i="3"/>
  <c r="D429" i="3"/>
  <c r="D418" i="3"/>
  <c r="D407" i="3"/>
  <c r="D396" i="3"/>
  <c r="D385" i="3"/>
  <c r="D374" i="3"/>
  <c r="D484" i="3"/>
  <c r="D476" i="3"/>
  <c r="D473" i="3"/>
  <c r="D465" i="3"/>
  <c r="D454" i="3"/>
  <c r="D443" i="3"/>
  <c r="D432" i="3"/>
  <c r="D421" i="3"/>
  <c r="D410" i="3"/>
  <c r="D402" i="3"/>
  <c r="D399" i="3"/>
  <c r="D391" i="3"/>
  <c r="D388" i="3"/>
  <c r="D380" i="3"/>
  <c r="D377" i="3"/>
  <c r="D369" i="3"/>
  <c r="D358" i="3"/>
  <c r="D482" i="3"/>
  <c r="D474" i="3"/>
  <c r="D471" i="3"/>
  <c r="D463" i="3"/>
  <c r="D460" i="3"/>
  <c r="D452" i="3"/>
  <c r="D449" i="3"/>
  <c r="D441" i="3"/>
  <c r="D430" i="3"/>
  <c r="D419" i="3"/>
  <c r="D408" i="3"/>
  <c r="D397" i="3"/>
  <c r="D386" i="3"/>
  <c r="D378" i="3"/>
  <c r="D375" i="3"/>
  <c r="D367" i="3"/>
  <c r="D364" i="3"/>
  <c r="D356" i="3"/>
  <c r="D353" i="3"/>
  <c r="D485" i="3"/>
  <c r="D477" i="3"/>
  <c r="D466" i="3"/>
  <c r="D455" i="3"/>
  <c r="D444" i="3"/>
  <c r="D433" i="3"/>
  <c r="D422" i="3"/>
  <c r="D414" i="3"/>
  <c r="D411" i="3"/>
  <c r="D403" i="3"/>
  <c r="D400" i="3"/>
  <c r="D392" i="3"/>
  <c r="D389" i="3"/>
  <c r="D381" i="3"/>
  <c r="D370" i="3"/>
  <c r="D359" i="3"/>
  <c r="D480" i="3"/>
  <c r="D469" i="3"/>
  <c r="D458" i="3"/>
  <c r="D450" i="3"/>
  <c r="D447" i="3"/>
  <c r="D439" i="3"/>
  <c r="D436" i="3"/>
  <c r="D428" i="3"/>
  <c r="D425" i="3"/>
  <c r="D417" i="3"/>
  <c r="D406" i="3"/>
  <c r="D395" i="3"/>
  <c r="D384" i="3"/>
  <c r="D373" i="3"/>
  <c r="D362" i="3"/>
  <c r="D483" i="3"/>
  <c r="D475" i="3"/>
  <c r="D472" i="3"/>
  <c r="D464" i="3"/>
  <c r="D461" i="3"/>
  <c r="D453" i="3"/>
  <c r="D442" i="3"/>
  <c r="D431" i="3"/>
  <c r="D420" i="3"/>
  <c r="D409" i="3"/>
  <c r="D398" i="3"/>
  <c r="D390" i="3"/>
  <c r="D387" i="3"/>
  <c r="D379" i="3"/>
  <c r="D376" i="3"/>
  <c r="D368" i="3"/>
  <c r="D365" i="3"/>
  <c r="D357" i="3"/>
  <c r="D446" i="3"/>
  <c r="D383" i="3"/>
  <c r="D372" i="3"/>
  <c r="D355" i="3"/>
  <c r="D351" i="3"/>
  <c r="D343" i="3"/>
  <c r="D340" i="3"/>
  <c r="D332" i="3"/>
  <c r="D321" i="3"/>
  <c r="D310" i="3"/>
  <c r="D299" i="3"/>
  <c r="D288" i="3"/>
  <c r="D277" i="3"/>
  <c r="D266" i="3"/>
  <c r="D258" i="3"/>
  <c r="D247" i="3"/>
  <c r="D244" i="3"/>
  <c r="D457" i="3"/>
  <c r="D394" i="3"/>
  <c r="D371" i="3"/>
  <c r="D363" i="3"/>
  <c r="D346" i="3"/>
  <c r="D324" i="3"/>
  <c r="D313" i="3"/>
  <c r="D302" i="3"/>
  <c r="D294" i="3"/>
  <c r="D291" i="3"/>
  <c r="D283" i="3"/>
  <c r="D280" i="3"/>
  <c r="D269" i="3"/>
  <c r="D261" i="3"/>
  <c r="D250" i="3"/>
  <c r="D468" i="3"/>
  <c r="D405" i="3"/>
  <c r="D349" i="3"/>
  <c r="D338" i="3"/>
  <c r="D327" i="3"/>
  <c r="D319" i="3"/>
  <c r="D316" i="3"/>
  <c r="D308" i="3"/>
  <c r="D305" i="3"/>
  <c r="D297" i="3"/>
  <c r="D286" i="3"/>
  <c r="D264" i="3"/>
  <c r="D253" i="3"/>
  <c r="D242" i="3"/>
  <c r="D479" i="3"/>
  <c r="D416" i="3"/>
  <c r="D366" i="3"/>
  <c r="D354" i="3"/>
  <c r="D344" i="3"/>
  <c r="D341" i="3"/>
  <c r="D333" i="3"/>
  <c r="D322" i="3"/>
  <c r="D311" i="3"/>
  <c r="D300" i="3"/>
  <c r="D289" i="3"/>
  <c r="D270" i="3"/>
  <c r="D267" i="3"/>
  <c r="D259" i="3"/>
  <c r="D256" i="3"/>
  <c r="D248" i="3"/>
  <c r="D245" i="3"/>
  <c r="D427" i="3"/>
  <c r="D336" i="3"/>
  <c r="D325" i="3"/>
  <c r="D314" i="3"/>
  <c r="D306" i="3"/>
  <c r="D303" i="3"/>
  <c r="D295" i="3"/>
  <c r="D292" i="3"/>
  <c r="D281" i="3"/>
  <c r="D273" i="3"/>
  <c r="D262" i="3"/>
  <c r="D251" i="3"/>
  <c r="D438" i="3"/>
  <c r="D413" i="3"/>
  <c r="D361" i="3"/>
  <c r="D342" i="3"/>
  <c r="D339" i="3"/>
  <c r="D331" i="3"/>
  <c r="D328" i="3"/>
  <c r="D320" i="3"/>
  <c r="D317" i="3"/>
  <c r="D309" i="3"/>
  <c r="D287" i="3"/>
  <c r="D276" i="3"/>
  <c r="D265" i="3"/>
  <c r="D254" i="3"/>
  <c r="D424" i="3"/>
  <c r="D360" i="3"/>
  <c r="D345" i="3"/>
  <c r="D334" i="3"/>
  <c r="D323" i="3"/>
  <c r="D312" i="3"/>
  <c r="D301" i="3"/>
  <c r="D290" i="3"/>
  <c r="D282" i="3"/>
  <c r="D279" i="3"/>
  <c r="D271" i="3"/>
  <c r="D268" i="3"/>
  <c r="D260" i="3"/>
  <c r="D257" i="3"/>
  <c r="D249" i="3"/>
  <c r="D348" i="3"/>
  <c r="D285" i="3"/>
  <c r="D243" i="3"/>
  <c r="D237" i="3"/>
  <c r="D226" i="3"/>
  <c r="D215" i="3"/>
  <c r="D204" i="3"/>
  <c r="D193" i="3"/>
  <c r="D182" i="3"/>
  <c r="D174" i="3"/>
  <c r="D171" i="3"/>
  <c r="D163" i="3"/>
  <c r="D160" i="3"/>
  <c r="D152" i="3"/>
  <c r="D149" i="3"/>
  <c r="D141" i="3"/>
  <c r="D130" i="3"/>
  <c r="D119" i="3"/>
  <c r="D296" i="3"/>
  <c r="D240" i="3"/>
  <c r="D229" i="3"/>
  <c r="D218" i="3"/>
  <c r="D210" i="3"/>
  <c r="D207" i="3"/>
  <c r="D199" i="3"/>
  <c r="D196" i="3"/>
  <c r="D188" i="3"/>
  <c r="D185" i="3"/>
  <c r="D177" i="3"/>
  <c r="D166" i="3"/>
  <c r="D155" i="3"/>
  <c r="D144" i="3"/>
  <c r="D133" i="3"/>
  <c r="D122" i="3"/>
  <c r="D114" i="3"/>
  <c r="D307" i="3"/>
  <c r="D246" i="3"/>
  <c r="D235" i="3"/>
  <c r="D232" i="3"/>
  <c r="D224" i="3"/>
  <c r="D221" i="3"/>
  <c r="D213" i="3"/>
  <c r="D202" i="3"/>
  <c r="D191" i="3"/>
  <c r="D180" i="3"/>
  <c r="D169" i="3"/>
  <c r="D158" i="3"/>
  <c r="D150" i="3"/>
  <c r="D147" i="3"/>
  <c r="D139" i="3"/>
  <c r="D136" i="3"/>
  <c r="D128" i="3"/>
  <c r="D125" i="3"/>
  <c r="D117" i="3"/>
  <c r="D435" i="3"/>
  <c r="D318" i="3"/>
  <c r="D293" i="3"/>
  <c r="D238" i="3"/>
  <c r="D227" i="3"/>
  <c r="D216" i="3"/>
  <c r="D205" i="3"/>
  <c r="D194" i="3"/>
  <c r="D186" i="3"/>
  <c r="D183" i="3"/>
  <c r="D175" i="3"/>
  <c r="D172" i="3"/>
  <c r="D164" i="3"/>
  <c r="D161" i="3"/>
  <c r="D153" i="3"/>
  <c r="D142" i="3"/>
  <c r="D131" i="3"/>
  <c r="D120" i="3"/>
  <c r="D304" i="3"/>
  <c r="D241" i="3"/>
  <c r="D230" i="3"/>
  <c r="D222" i="3"/>
  <c r="D219" i="3"/>
  <c r="D211" i="3"/>
  <c r="D208" i="3"/>
  <c r="D200" i="3"/>
  <c r="D197" i="3"/>
  <c r="D189" i="3"/>
  <c r="D178" i="3"/>
  <c r="D167" i="3"/>
  <c r="D156" i="3"/>
  <c r="D145" i="3"/>
  <c r="D134" i="3"/>
  <c r="D126" i="3"/>
  <c r="D123" i="3"/>
  <c r="D115" i="3"/>
  <c r="D315" i="3"/>
  <c r="D252" i="3"/>
  <c r="D236" i="3"/>
  <c r="D233" i="3"/>
  <c r="D225" i="3"/>
  <c r="D214" i="3"/>
  <c r="D203" i="3"/>
  <c r="D192" i="3"/>
  <c r="D181" i="3"/>
  <c r="D170" i="3"/>
  <c r="D162" i="3"/>
  <c r="D159" i="3"/>
  <c r="D151" i="3"/>
  <c r="D148" i="3"/>
  <c r="D140" i="3"/>
  <c r="D137" i="3"/>
  <c r="D129" i="3"/>
  <c r="D326" i="3"/>
  <c r="D263" i="3"/>
  <c r="D239" i="3"/>
  <c r="D228" i="3"/>
  <c r="D217" i="3"/>
  <c r="D206" i="3"/>
  <c r="D198" i="3"/>
  <c r="D195" i="3"/>
  <c r="D187" i="3"/>
  <c r="D184" i="3"/>
  <c r="D176" i="3"/>
  <c r="D173" i="3"/>
  <c r="D165" i="3"/>
  <c r="D154" i="3"/>
  <c r="D143" i="3"/>
  <c r="D132" i="3"/>
  <c r="D121" i="3"/>
  <c r="D7" i="3"/>
  <c r="F13" i="3"/>
  <c r="D15" i="3"/>
  <c r="D18" i="3"/>
  <c r="F24" i="3"/>
  <c r="D26" i="3"/>
  <c r="F35" i="3"/>
  <c r="D37" i="3"/>
  <c r="F46" i="3"/>
  <c r="D48" i="3"/>
  <c r="F57" i="3"/>
  <c r="D59" i="3"/>
  <c r="F65" i="3"/>
  <c r="F68" i="3"/>
  <c r="D70" i="3"/>
  <c r="F76" i="3"/>
  <c r="F79" i="3"/>
  <c r="D81" i="3"/>
  <c r="F87" i="3"/>
  <c r="D89" i="3"/>
  <c r="F90" i="3"/>
  <c r="D92" i="3"/>
  <c r="F98" i="3"/>
  <c r="D100" i="3"/>
  <c r="D103" i="3"/>
  <c r="F109" i="3"/>
  <c r="D111" i="3"/>
  <c r="F122" i="3"/>
  <c r="F144" i="3"/>
  <c r="D157" i="3"/>
  <c r="F207" i="3"/>
  <c r="D220" i="3"/>
  <c r="F261" i="3"/>
  <c r="F29" i="3" l="1"/>
  <c r="F54" i="3"/>
  <c r="F84" i="3"/>
  <c r="D146" i="3"/>
  <c r="F15" i="3"/>
  <c r="D39" i="3"/>
  <c r="F81" i="3"/>
  <c r="F111" i="3"/>
  <c r="D23" i="3"/>
  <c r="F45" i="3"/>
  <c r="F75" i="3"/>
  <c r="D99" i="3"/>
  <c r="B9" i="2"/>
  <c r="F31" i="3"/>
  <c r="D55" i="3"/>
  <c r="F94" i="3"/>
  <c r="F6" i="3"/>
  <c r="G6" i="3" s="1"/>
  <c r="G7" i="3" s="1"/>
  <c r="F36" i="3"/>
  <c r="F77" i="3"/>
  <c r="F102" i="3"/>
  <c r="F240" i="3"/>
  <c r="F33" i="3"/>
  <c r="F63" i="3"/>
  <c r="D87" i="3"/>
  <c r="D179" i="3"/>
  <c r="F432" i="3"/>
  <c r="F377" i="3"/>
  <c r="F424" i="3"/>
  <c r="F474" i="3"/>
  <c r="F419" i="3"/>
  <c r="F356" i="3"/>
  <c r="F436" i="3"/>
  <c r="F362" i="3"/>
  <c r="F442" i="3"/>
  <c r="F376" i="3"/>
  <c r="F434" i="3"/>
  <c r="F382" i="3"/>
  <c r="F448" i="3"/>
  <c r="F374" i="3"/>
  <c r="F338" i="3"/>
  <c r="F286" i="3"/>
  <c r="F344" i="3"/>
  <c r="F270" i="3"/>
  <c r="F347" i="3"/>
  <c r="F284" i="3"/>
  <c r="F350" i="3"/>
  <c r="F298" i="3"/>
  <c r="F414" i="3"/>
  <c r="F301" i="3"/>
  <c r="F249" i="3"/>
  <c r="F304" i="3"/>
  <c r="F353" i="3"/>
  <c r="F299" i="3"/>
  <c r="F335" i="3"/>
  <c r="F191" i="3"/>
  <c r="F128" i="3"/>
  <c r="F205" i="3"/>
  <c r="F153" i="3"/>
  <c r="F219" i="3"/>
  <c r="F156" i="3"/>
  <c r="F236" i="3"/>
  <c r="F162" i="3"/>
  <c r="F422" i="3"/>
  <c r="F187" i="3"/>
  <c r="F121" i="3"/>
  <c r="F201" i="3"/>
  <c r="F127" i="3"/>
  <c r="F182" i="3"/>
  <c r="F130" i="3"/>
  <c r="F30" i="3"/>
  <c r="F60" i="3"/>
  <c r="F101" i="3"/>
  <c r="D329" i="3"/>
  <c r="D255" i="3"/>
  <c r="D335" i="3"/>
  <c r="D272" i="3"/>
  <c r="D330" i="3"/>
  <c r="D275" i="3"/>
  <c r="D352" i="3"/>
  <c r="D278" i="3"/>
  <c r="D347" i="3"/>
  <c r="D284" i="3"/>
  <c r="D350" i="3"/>
  <c r="D298" i="3"/>
  <c r="F229" i="3"/>
  <c r="F32" i="3"/>
  <c r="D56" i="3"/>
  <c r="D86" i="3"/>
  <c r="F196" i="3"/>
  <c r="D17" i="3"/>
  <c r="D42" i="3"/>
  <c r="D83" i="3"/>
  <c r="F114" i="3"/>
  <c r="D6" i="3"/>
  <c r="E6" i="3" s="1"/>
  <c r="E7" i="3" s="1"/>
  <c r="D47" i="3"/>
  <c r="D77" i="3"/>
  <c r="D102" i="3"/>
  <c r="D33" i="3"/>
  <c r="F61" i="3"/>
  <c r="D96" i="3"/>
  <c r="D8" i="3"/>
  <c r="D38" i="3"/>
  <c r="F80" i="3"/>
  <c r="D104" i="3"/>
  <c r="F324" i="3"/>
  <c r="D35" i="3"/>
  <c r="D65" i="3"/>
  <c r="D90" i="3"/>
  <c r="D337" i="3"/>
  <c r="F421" i="3"/>
  <c r="F479" i="3"/>
  <c r="F416" i="3"/>
  <c r="F471" i="3"/>
  <c r="F408" i="3"/>
  <c r="F485" i="3"/>
  <c r="F428" i="3"/>
  <c r="F354" i="3"/>
  <c r="F431" i="3"/>
  <c r="F368" i="3"/>
  <c r="F426" i="3"/>
  <c r="F371" i="3"/>
  <c r="F440" i="3"/>
  <c r="F366" i="3"/>
  <c r="F330" i="3"/>
  <c r="F275" i="3"/>
  <c r="F341" i="3"/>
  <c r="F267" i="3"/>
  <c r="F336" i="3"/>
  <c r="F281" i="3"/>
  <c r="F342" i="3"/>
  <c r="F287" i="3"/>
  <c r="F389" i="3"/>
  <c r="F290" i="3"/>
  <c r="F400" i="3"/>
  <c r="F296" i="3"/>
  <c r="F351" i="3"/>
  <c r="F288" i="3"/>
  <c r="F272" i="3"/>
  <c r="F180" i="3"/>
  <c r="F125" i="3"/>
  <c r="F194" i="3"/>
  <c r="F142" i="3"/>
  <c r="F211" i="3"/>
  <c r="F145" i="3"/>
  <c r="F233" i="3"/>
  <c r="F159" i="3"/>
  <c r="F291" i="3"/>
  <c r="D231" i="3"/>
  <c r="D34" i="3"/>
  <c r="F62" i="3"/>
  <c r="F95" i="3"/>
  <c r="D209" i="3"/>
  <c r="F18" i="3"/>
  <c r="F48" i="3"/>
  <c r="F89" i="3"/>
  <c r="D118" i="3"/>
  <c r="F12" i="3"/>
  <c r="F53" i="3"/>
  <c r="F78" i="3"/>
  <c r="F108" i="3"/>
  <c r="F9" i="3"/>
  <c r="F39" i="3"/>
  <c r="D63" i="3"/>
  <c r="F105" i="3"/>
  <c r="F14" i="3"/>
  <c r="F47" i="3"/>
  <c r="D82" i="3"/>
  <c r="F110" i="3"/>
  <c r="F41" i="3"/>
  <c r="F66" i="3"/>
  <c r="F96" i="3"/>
  <c r="F484" i="3"/>
  <c r="F410" i="3"/>
  <c r="F468" i="3"/>
  <c r="F413" i="3"/>
  <c r="F463" i="3"/>
  <c r="F397" i="3"/>
  <c r="F480" i="3"/>
  <c r="F425" i="3"/>
  <c r="F483" i="3"/>
  <c r="F420" i="3"/>
  <c r="F365" i="3"/>
  <c r="F423" i="3"/>
  <c r="F360" i="3"/>
  <c r="F437" i="3"/>
  <c r="F363" i="3"/>
  <c r="F327" i="3"/>
  <c r="F264" i="3"/>
  <c r="F333" i="3"/>
  <c r="F259" i="3"/>
  <c r="F325" i="3"/>
  <c r="F273" i="3"/>
  <c r="F339" i="3"/>
  <c r="F276" i="3"/>
  <c r="F369" i="3"/>
  <c r="F282" i="3"/>
  <c r="F348" i="3"/>
  <c r="F293" i="3"/>
  <c r="F343" i="3"/>
  <c r="F277" i="3"/>
  <c r="F235" i="3"/>
  <c r="F169" i="3"/>
  <c r="F117" i="3"/>
  <c r="F186" i="3"/>
  <c r="F131" i="3"/>
  <c r="F208" i="3"/>
  <c r="F134" i="3"/>
  <c r="F225" i="3"/>
  <c r="F151" i="3"/>
  <c r="F239" i="3"/>
  <c r="F40" i="3"/>
  <c r="D64" i="3"/>
  <c r="D97" i="3"/>
  <c r="D234" i="3"/>
  <c r="D20" i="3"/>
  <c r="D50" i="3"/>
  <c r="F92" i="3"/>
  <c r="D124" i="3"/>
  <c r="D14" i="3"/>
  <c r="F56" i="3"/>
  <c r="D80" i="3"/>
  <c r="D110" i="3"/>
  <c r="D11" i="3"/>
  <c r="D41" i="3"/>
  <c r="D66" i="3"/>
  <c r="D107" i="3"/>
  <c r="D16" i="3"/>
  <c r="D49" i="3"/>
  <c r="F88" i="3"/>
  <c r="D112" i="3"/>
  <c r="F44" i="3"/>
  <c r="D68" i="3"/>
  <c r="D98" i="3"/>
  <c r="F476" i="3"/>
  <c r="F402" i="3"/>
  <c r="F457" i="3"/>
  <c r="F405" i="3"/>
  <c r="F460" i="3"/>
  <c r="F386" i="3"/>
  <c r="F469" i="3"/>
  <c r="F417" i="3"/>
  <c r="F475" i="3"/>
  <c r="F409" i="3"/>
  <c r="F357" i="3"/>
  <c r="F415" i="3"/>
  <c r="F481" i="3"/>
  <c r="F429" i="3"/>
  <c r="F355" i="3"/>
  <c r="F319" i="3"/>
  <c r="F253" i="3"/>
  <c r="F322" i="3"/>
  <c r="F256" i="3"/>
  <c r="F314" i="3"/>
  <c r="F262" i="3"/>
  <c r="F331" i="3"/>
  <c r="F265" i="3"/>
  <c r="F361" i="3"/>
  <c r="F279" i="3"/>
  <c r="F337" i="3"/>
  <c r="F285" i="3"/>
  <c r="F340" i="3"/>
  <c r="F266" i="3"/>
  <c r="F232" i="3"/>
  <c r="F158" i="3"/>
  <c r="F346" i="3"/>
  <c r="F183" i="3"/>
  <c r="F120" i="3"/>
  <c r="F200" i="3"/>
  <c r="F126" i="3"/>
  <c r="F214" i="3"/>
  <c r="F148" i="3"/>
  <c r="F228" i="3"/>
  <c r="F173" i="3"/>
  <c r="F231" i="3"/>
  <c r="F168" i="3"/>
  <c r="F237" i="3"/>
  <c r="F163" i="3"/>
  <c r="F16" i="3"/>
  <c r="D40" i="3"/>
  <c r="D73" i="3"/>
  <c r="A18" i="2"/>
  <c r="F43" i="3"/>
  <c r="D67" i="3"/>
  <c r="F106" i="3"/>
  <c r="D274" i="3"/>
  <c r="F26" i="3"/>
  <c r="F59" i="3"/>
  <c r="D94" i="3"/>
  <c r="D135" i="3"/>
  <c r="F23" i="3"/>
  <c r="D58" i="3"/>
  <c r="F86" i="3"/>
  <c r="F124" i="3"/>
  <c r="F17" i="3"/>
  <c r="F42" i="3"/>
  <c r="F72" i="3"/>
  <c r="F119" i="3"/>
  <c r="D19" i="3"/>
  <c r="F58" i="3"/>
  <c r="F91" i="3"/>
  <c r="D116" i="3"/>
  <c r="F11" i="3"/>
  <c r="D46" i="3"/>
  <c r="F74" i="3"/>
  <c r="F107" i="3"/>
  <c r="F473" i="3"/>
  <c r="F399" i="3"/>
  <c r="F446" i="3"/>
  <c r="F394" i="3"/>
  <c r="F452" i="3"/>
  <c r="F378" i="3"/>
  <c r="F458" i="3"/>
  <c r="F406" i="3"/>
  <c r="F472" i="3"/>
  <c r="F398" i="3"/>
  <c r="F478" i="3"/>
  <c r="F412" i="3"/>
  <c r="F470" i="3"/>
  <c r="F418" i="3"/>
  <c r="F352" i="3"/>
  <c r="F316" i="3"/>
  <c r="F242" i="3"/>
  <c r="F311" i="3"/>
  <c r="F248" i="3"/>
  <c r="F306" i="3"/>
  <c r="F251" i="3"/>
  <c r="F328" i="3"/>
  <c r="F254" i="3"/>
  <c r="F345" i="3"/>
  <c r="F271" i="3"/>
  <c r="F10" i="3"/>
  <c r="D45" i="3"/>
  <c r="F73" i="3"/>
  <c r="D108" i="3"/>
  <c r="D28" i="3"/>
  <c r="D61" i="3"/>
  <c r="F100" i="3"/>
  <c r="F185" i="3"/>
  <c r="D25" i="3"/>
  <c r="F64" i="3"/>
  <c r="D88" i="3"/>
  <c r="F199" i="3"/>
  <c r="F20" i="3"/>
  <c r="D44" i="3"/>
  <c r="D74" i="3"/>
  <c r="D138" i="3"/>
  <c r="F25" i="3"/>
  <c r="D60" i="3"/>
  <c r="D93" i="3"/>
  <c r="D127" i="3"/>
  <c r="D13" i="3"/>
  <c r="F52" i="3"/>
  <c r="D76" i="3"/>
  <c r="D109" i="3"/>
  <c r="F465" i="3"/>
  <c r="F391" i="3"/>
  <c r="F438" i="3"/>
  <c r="F383" i="3"/>
  <c r="F449" i="3"/>
  <c r="F375" i="3"/>
  <c r="F450" i="3"/>
  <c r="F395" i="3"/>
  <c r="F464" i="3"/>
  <c r="F390" i="3"/>
  <c r="F467" i="3"/>
  <c r="F404" i="3"/>
  <c r="F462" i="3"/>
  <c r="F407" i="3"/>
  <c r="F433" i="3"/>
  <c r="F308" i="3"/>
  <c r="F444" i="3"/>
  <c r="F300" i="3"/>
  <c r="F245" i="3"/>
  <c r="F303" i="3"/>
  <c r="F466" i="3"/>
  <c r="F320" i="3"/>
  <c r="G8" i="3"/>
  <c r="G9" i="3" s="1"/>
  <c r="C35" i="1"/>
  <c r="A19" i="2"/>
  <c r="A20" i="2" s="1"/>
  <c r="A21" i="2" s="1"/>
  <c r="A22" i="2" s="1"/>
  <c r="A23" i="2" s="1"/>
  <c r="A17" i="2"/>
  <c r="A16" i="2" s="1"/>
  <c r="A15" i="2" s="1"/>
  <c r="A14" i="2" s="1"/>
  <c r="A13" i="2" s="1"/>
  <c r="D13" i="2" s="1"/>
  <c r="D23" i="2"/>
  <c r="D19" i="2"/>
  <c r="E12" i="2"/>
  <c r="C12" i="2"/>
  <c r="D18" i="2"/>
  <c r="H6" i="3" l="1"/>
  <c r="H7" i="3" s="1"/>
  <c r="D15" i="2"/>
  <c r="H8" i="3"/>
  <c r="H9" i="3" s="1"/>
  <c r="H10" i="3" s="1"/>
  <c r="E8" i="3"/>
  <c r="E9" i="3" s="1"/>
  <c r="E10" i="3" s="1"/>
  <c r="E11" i="3" s="1"/>
  <c r="E12" i="3" s="1"/>
  <c r="E13" i="3" s="1"/>
  <c r="E14" i="3" s="1"/>
  <c r="E15" i="3" s="1"/>
  <c r="E16" i="3" s="1"/>
  <c r="E17" i="3" s="1"/>
  <c r="E18" i="3" s="1"/>
  <c r="E19" i="3" s="1"/>
  <c r="E20" i="3" s="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E104" i="3" s="1"/>
  <c r="E105" i="3" s="1"/>
  <c r="E106" i="3" s="1"/>
  <c r="E107" i="3" s="1"/>
  <c r="E108" i="3" s="1"/>
  <c r="E109" i="3" s="1"/>
  <c r="E110" i="3" s="1"/>
  <c r="E111" i="3" s="1"/>
  <c r="E112" i="3" s="1"/>
  <c r="E113" i="3" s="1"/>
  <c r="E114" i="3" s="1"/>
  <c r="E115" i="3" s="1"/>
  <c r="E116" i="3" s="1"/>
  <c r="E117" i="3" s="1"/>
  <c r="E118" i="3" s="1"/>
  <c r="E119" i="3" s="1"/>
  <c r="E120" i="3" s="1"/>
  <c r="E121" i="3" s="1"/>
  <c r="E122" i="3" s="1"/>
  <c r="E123" i="3" s="1"/>
  <c r="E124" i="3" s="1"/>
  <c r="E125" i="3" s="1"/>
  <c r="E126" i="3" s="1"/>
  <c r="E127" i="3" s="1"/>
  <c r="E128" i="3" s="1"/>
  <c r="E129" i="3" s="1"/>
  <c r="E130" i="3" s="1"/>
  <c r="E131" i="3" s="1"/>
  <c r="E132" i="3" s="1"/>
  <c r="E133" i="3" s="1"/>
  <c r="E134" i="3" s="1"/>
  <c r="E135" i="3" s="1"/>
  <c r="E136" i="3" s="1"/>
  <c r="E137" i="3" s="1"/>
  <c r="E138" i="3" s="1"/>
  <c r="E139" i="3" s="1"/>
  <c r="E140" i="3" s="1"/>
  <c r="E141" i="3" s="1"/>
  <c r="E142" i="3" s="1"/>
  <c r="E143" i="3" s="1"/>
  <c r="E144" i="3" s="1"/>
  <c r="E145" i="3" s="1"/>
  <c r="E146" i="3" s="1"/>
  <c r="E147" i="3" s="1"/>
  <c r="E148" i="3" s="1"/>
  <c r="E149" i="3" s="1"/>
  <c r="E150" i="3" s="1"/>
  <c r="E151" i="3" s="1"/>
  <c r="E152" i="3" s="1"/>
  <c r="E153" i="3" s="1"/>
  <c r="E154" i="3" s="1"/>
  <c r="E155" i="3" s="1"/>
  <c r="E156" i="3" s="1"/>
  <c r="E157" i="3" s="1"/>
  <c r="E158" i="3" s="1"/>
  <c r="E159" i="3" s="1"/>
  <c r="E160" i="3" s="1"/>
  <c r="E161" i="3" s="1"/>
  <c r="E162" i="3" s="1"/>
  <c r="E163" i="3" s="1"/>
  <c r="E164" i="3" s="1"/>
  <c r="E165" i="3" s="1"/>
  <c r="E166" i="3" s="1"/>
  <c r="E167" i="3" s="1"/>
  <c r="E168" i="3" s="1"/>
  <c r="E169" i="3" s="1"/>
  <c r="E170" i="3" s="1"/>
  <c r="E171" i="3" s="1"/>
  <c r="E172" i="3" s="1"/>
  <c r="E173" i="3" s="1"/>
  <c r="E174" i="3" s="1"/>
  <c r="E175" i="3" s="1"/>
  <c r="E176" i="3" s="1"/>
  <c r="E177" i="3" s="1"/>
  <c r="E178" i="3" s="1"/>
  <c r="E179" i="3" s="1"/>
  <c r="E180" i="3" s="1"/>
  <c r="E181" i="3" s="1"/>
  <c r="E182" i="3" s="1"/>
  <c r="E183" i="3" s="1"/>
  <c r="E184" i="3" s="1"/>
  <c r="E185" i="3" s="1"/>
  <c r="E186" i="3" s="1"/>
  <c r="E187" i="3" s="1"/>
  <c r="E188" i="3" s="1"/>
  <c r="E189" i="3" s="1"/>
  <c r="E190" i="3" s="1"/>
  <c r="E191" i="3" s="1"/>
  <c r="E192" i="3" s="1"/>
  <c r="E193" i="3" s="1"/>
  <c r="E194" i="3" s="1"/>
  <c r="E195" i="3" s="1"/>
  <c r="E196" i="3" s="1"/>
  <c r="E197" i="3" s="1"/>
  <c r="E198" i="3" s="1"/>
  <c r="E199" i="3" s="1"/>
  <c r="E200" i="3" s="1"/>
  <c r="E201" i="3" s="1"/>
  <c r="E202" i="3" s="1"/>
  <c r="E203" i="3" s="1"/>
  <c r="E204" i="3" s="1"/>
  <c r="E205" i="3" s="1"/>
  <c r="E206" i="3" s="1"/>
  <c r="E207" i="3" s="1"/>
  <c r="E208" i="3" s="1"/>
  <c r="E209" i="3" s="1"/>
  <c r="E210" i="3" s="1"/>
  <c r="E211" i="3" s="1"/>
  <c r="E212" i="3" s="1"/>
  <c r="E213" i="3" s="1"/>
  <c r="E214" i="3" s="1"/>
  <c r="E215" i="3" s="1"/>
  <c r="E216" i="3" s="1"/>
  <c r="E217" i="3" s="1"/>
  <c r="E218" i="3" s="1"/>
  <c r="E219" i="3" s="1"/>
  <c r="E220" i="3" s="1"/>
  <c r="E221" i="3" s="1"/>
  <c r="E222" i="3" s="1"/>
  <c r="E223" i="3" s="1"/>
  <c r="E224" i="3" s="1"/>
  <c r="E225" i="3" s="1"/>
  <c r="E226" i="3" s="1"/>
  <c r="E227" i="3" s="1"/>
  <c r="E228" i="3" s="1"/>
  <c r="E229" i="3" s="1"/>
  <c r="E230" i="3" s="1"/>
  <c r="E231" i="3" s="1"/>
  <c r="E232" i="3" s="1"/>
  <c r="E233" i="3" s="1"/>
  <c r="E234" i="3" s="1"/>
  <c r="E235" i="3" s="1"/>
  <c r="E236" i="3" s="1"/>
  <c r="E237" i="3" s="1"/>
  <c r="E238" i="3" s="1"/>
  <c r="E239" i="3" s="1"/>
  <c r="E240" i="3" s="1"/>
  <c r="E241" i="3" s="1"/>
  <c r="E242" i="3" s="1"/>
  <c r="E243" i="3" s="1"/>
  <c r="E244" i="3" s="1"/>
  <c r="E245" i="3" s="1"/>
  <c r="E246" i="3" s="1"/>
  <c r="E247" i="3" s="1"/>
  <c r="E248" i="3" s="1"/>
  <c r="E249" i="3" s="1"/>
  <c r="E250" i="3" s="1"/>
  <c r="E251" i="3" s="1"/>
  <c r="E252" i="3" s="1"/>
  <c r="E253" i="3" s="1"/>
  <c r="E254" i="3" s="1"/>
  <c r="E255" i="3" s="1"/>
  <c r="E256" i="3" s="1"/>
  <c r="E257" i="3" s="1"/>
  <c r="E258" i="3" s="1"/>
  <c r="E259" i="3" s="1"/>
  <c r="E260" i="3" s="1"/>
  <c r="E261" i="3" s="1"/>
  <c r="E262" i="3" s="1"/>
  <c r="E263" i="3" s="1"/>
  <c r="E264" i="3" s="1"/>
  <c r="E265" i="3" s="1"/>
  <c r="E266" i="3" s="1"/>
  <c r="E267" i="3" s="1"/>
  <c r="E268" i="3" s="1"/>
  <c r="E269" i="3" s="1"/>
  <c r="E270" i="3" s="1"/>
  <c r="E271" i="3" s="1"/>
  <c r="E272" i="3" s="1"/>
  <c r="E273" i="3" s="1"/>
  <c r="E274" i="3" s="1"/>
  <c r="E275" i="3" s="1"/>
  <c r="E276" i="3" s="1"/>
  <c r="E277" i="3" s="1"/>
  <c r="E278" i="3" s="1"/>
  <c r="E279" i="3" s="1"/>
  <c r="E280" i="3" s="1"/>
  <c r="E281" i="3" s="1"/>
  <c r="E282" i="3" s="1"/>
  <c r="E283" i="3" s="1"/>
  <c r="E284" i="3" s="1"/>
  <c r="E285" i="3" s="1"/>
  <c r="E286" i="3" s="1"/>
  <c r="E287" i="3" s="1"/>
  <c r="E288" i="3" s="1"/>
  <c r="E289" i="3" s="1"/>
  <c r="E290" i="3" s="1"/>
  <c r="E291" i="3" s="1"/>
  <c r="E292" i="3" s="1"/>
  <c r="E293" i="3" s="1"/>
  <c r="E294" i="3" s="1"/>
  <c r="E295" i="3" s="1"/>
  <c r="E296" i="3" s="1"/>
  <c r="E297" i="3" s="1"/>
  <c r="E298" i="3" s="1"/>
  <c r="E299" i="3" s="1"/>
  <c r="E300" i="3" s="1"/>
  <c r="E301" i="3" s="1"/>
  <c r="E302" i="3" s="1"/>
  <c r="E303" i="3" s="1"/>
  <c r="E304" i="3" s="1"/>
  <c r="E305" i="3" s="1"/>
  <c r="E306" i="3" s="1"/>
  <c r="E307" i="3" s="1"/>
  <c r="E308" i="3" s="1"/>
  <c r="E309" i="3" s="1"/>
  <c r="E310" i="3" s="1"/>
  <c r="E311" i="3" s="1"/>
  <c r="E312" i="3" s="1"/>
  <c r="E313" i="3" s="1"/>
  <c r="E314" i="3" s="1"/>
  <c r="E315" i="3" s="1"/>
  <c r="E316" i="3" s="1"/>
  <c r="E317" i="3" s="1"/>
  <c r="E318" i="3" s="1"/>
  <c r="E319" i="3" s="1"/>
  <c r="E320" i="3" s="1"/>
  <c r="E321" i="3" s="1"/>
  <c r="E322" i="3" s="1"/>
  <c r="E323" i="3" s="1"/>
  <c r="E324" i="3" s="1"/>
  <c r="E325" i="3" s="1"/>
  <c r="E326" i="3" s="1"/>
  <c r="E327" i="3" s="1"/>
  <c r="E328" i="3" s="1"/>
  <c r="E329" i="3" s="1"/>
  <c r="E330" i="3" s="1"/>
  <c r="E331" i="3" s="1"/>
  <c r="E332" i="3" s="1"/>
  <c r="E333" i="3" s="1"/>
  <c r="E334" i="3" s="1"/>
  <c r="E335" i="3" s="1"/>
  <c r="E336" i="3" s="1"/>
  <c r="E337" i="3" s="1"/>
  <c r="E338" i="3" s="1"/>
  <c r="E339" i="3" s="1"/>
  <c r="E340" i="3" s="1"/>
  <c r="E341" i="3" s="1"/>
  <c r="E342" i="3" s="1"/>
  <c r="E343" i="3" s="1"/>
  <c r="E344" i="3" s="1"/>
  <c r="E345" i="3" s="1"/>
  <c r="E346" i="3" s="1"/>
  <c r="E347" i="3" s="1"/>
  <c r="E348" i="3" s="1"/>
  <c r="E349" i="3" s="1"/>
  <c r="E350" i="3" s="1"/>
  <c r="E351" i="3" s="1"/>
  <c r="E352" i="3" s="1"/>
  <c r="E353" i="3" s="1"/>
  <c r="E354" i="3" s="1"/>
  <c r="E355" i="3" s="1"/>
  <c r="E356" i="3" s="1"/>
  <c r="E357" i="3" s="1"/>
  <c r="E358" i="3" s="1"/>
  <c r="E359" i="3" s="1"/>
  <c r="E360" i="3" s="1"/>
  <c r="E361" i="3" s="1"/>
  <c r="E362" i="3" s="1"/>
  <c r="E363" i="3" s="1"/>
  <c r="E364" i="3" s="1"/>
  <c r="E365" i="3" s="1"/>
  <c r="E366" i="3" s="1"/>
  <c r="E367" i="3" s="1"/>
  <c r="E368" i="3" s="1"/>
  <c r="E369" i="3" s="1"/>
  <c r="E370" i="3" s="1"/>
  <c r="E371" i="3" s="1"/>
  <c r="E372" i="3" s="1"/>
  <c r="E373" i="3" s="1"/>
  <c r="E374" i="3" s="1"/>
  <c r="E375" i="3" s="1"/>
  <c r="E376" i="3" s="1"/>
  <c r="E377" i="3" s="1"/>
  <c r="E378" i="3" s="1"/>
  <c r="E379" i="3" s="1"/>
  <c r="E380" i="3" s="1"/>
  <c r="E381" i="3" s="1"/>
  <c r="E382" i="3" s="1"/>
  <c r="E383" i="3" s="1"/>
  <c r="E384" i="3" s="1"/>
  <c r="E385" i="3" s="1"/>
  <c r="E386" i="3" s="1"/>
  <c r="E387" i="3" s="1"/>
  <c r="E388" i="3" s="1"/>
  <c r="E389" i="3" s="1"/>
  <c r="E390" i="3" s="1"/>
  <c r="E391" i="3" s="1"/>
  <c r="E392" i="3" s="1"/>
  <c r="E393" i="3" s="1"/>
  <c r="E394" i="3" s="1"/>
  <c r="E395" i="3" s="1"/>
  <c r="E396" i="3" s="1"/>
  <c r="E397" i="3" s="1"/>
  <c r="E398" i="3" s="1"/>
  <c r="E399" i="3" s="1"/>
  <c r="E400" i="3" s="1"/>
  <c r="E401" i="3" s="1"/>
  <c r="E402" i="3" s="1"/>
  <c r="E403" i="3" s="1"/>
  <c r="E404" i="3" s="1"/>
  <c r="E405" i="3" s="1"/>
  <c r="E406" i="3" s="1"/>
  <c r="E407" i="3" s="1"/>
  <c r="E408" i="3" s="1"/>
  <c r="E409" i="3" s="1"/>
  <c r="E410" i="3" s="1"/>
  <c r="E411" i="3" s="1"/>
  <c r="E412" i="3" s="1"/>
  <c r="E413" i="3" s="1"/>
  <c r="E414" i="3" s="1"/>
  <c r="E415" i="3" s="1"/>
  <c r="E416" i="3" s="1"/>
  <c r="E417" i="3" s="1"/>
  <c r="E418" i="3" s="1"/>
  <c r="E419" i="3" s="1"/>
  <c r="E420" i="3" s="1"/>
  <c r="E421" i="3" s="1"/>
  <c r="E422" i="3" s="1"/>
  <c r="E423" i="3" s="1"/>
  <c r="E424" i="3" s="1"/>
  <c r="E425" i="3" s="1"/>
  <c r="E426" i="3" s="1"/>
  <c r="E427" i="3" s="1"/>
  <c r="E428" i="3" s="1"/>
  <c r="E429" i="3" s="1"/>
  <c r="E430" i="3" s="1"/>
  <c r="E431" i="3" s="1"/>
  <c r="E432" i="3" s="1"/>
  <c r="E433" i="3" s="1"/>
  <c r="E434" i="3" s="1"/>
  <c r="E435" i="3" s="1"/>
  <c r="E436" i="3" s="1"/>
  <c r="E437" i="3" s="1"/>
  <c r="E438" i="3" s="1"/>
  <c r="E439" i="3" s="1"/>
  <c r="E440" i="3" s="1"/>
  <c r="E441" i="3" s="1"/>
  <c r="E442" i="3" s="1"/>
  <c r="E443" i="3" s="1"/>
  <c r="E444" i="3" s="1"/>
  <c r="E445" i="3" s="1"/>
  <c r="E446" i="3" s="1"/>
  <c r="E447" i="3" s="1"/>
  <c r="E448" i="3" s="1"/>
  <c r="E449" i="3" s="1"/>
  <c r="E450" i="3" s="1"/>
  <c r="E451" i="3" s="1"/>
  <c r="E452" i="3" s="1"/>
  <c r="E453" i="3" s="1"/>
  <c r="E454" i="3" s="1"/>
  <c r="E455" i="3" s="1"/>
  <c r="E456" i="3" s="1"/>
  <c r="E457" i="3" s="1"/>
  <c r="E458" i="3" s="1"/>
  <c r="E459" i="3" s="1"/>
  <c r="E460" i="3" s="1"/>
  <c r="E461" i="3" s="1"/>
  <c r="E462" i="3" s="1"/>
  <c r="E463" i="3" s="1"/>
  <c r="E464" i="3" s="1"/>
  <c r="E465" i="3" s="1"/>
  <c r="E466" i="3" s="1"/>
  <c r="E467" i="3" s="1"/>
  <c r="E468" i="3" s="1"/>
  <c r="E469" i="3" s="1"/>
  <c r="E470" i="3" s="1"/>
  <c r="E471" i="3" s="1"/>
  <c r="E472" i="3" s="1"/>
  <c r="E473" i="3" s="1"/>
  <c r="E474" i="3" s="1"/>
  <c r="E475" i="3" s="1"/>
  <c r="E476" i="3" s="1"/>
  <c r="E477" i="3" s="1"/>
  <c r="E478" i="3" s="1"/>
  <c r="E479" i="3" s="1"/>
  <c r="E480" i="3" s="1"/>
  <c r="E481" i="3" s="1"/>
  <c r="E482" i="3" s="1"/>
  <c r="E483" i="3" s="1"/>
  <c r="E484" i="3" s="1"/>
  <c r="E485" i="3" s="1"/>
  <c r="H11" i="3"/>
  <c r="H12" i="3" s="1"/>
  <c r="H13" i="3" s="1"/>
  <c r="H14" i="3" s="1"/>
  <c r="H15" i="3" s="1"/>
  <c r="H16" i="3" s="1"/>
  <c r="H17" i="3" s="1"/>
  <c r="H18" i="3" s="1"/>
  <c r="H19" i="3" s="1"/>
  <c r="H20" i="3" s="1"/>
  <c r="H21" i="3" s="1"/>
  <c r="H22" i="3" s="1"/>
  <c r="H23" i="3" s="1"/>
  <c r="H24" i="3" s="1"/>
  <c r="H25" i="3" s="1"/>
  <c r="H26" i="3" s="1"/>
  <c r="H27" i="3" s="1"/>
  <c r="H28" i="3" s="1"/>
  <c r="H29" i="3" s="1"/>
  <c r="H30" i="3" s="1"/>
  <c r="H31" i="3" s="1"/>
  <c r="H32" i="3" s="1"/>
  <c r="H33" i="3" s="1"/>
  <c r="H34" i="3" s="1"/>
  <c r="H35" i="3" s="1"/>
  <c r="H36" i="3" s="1"/>
  <c r="H37" i="3" s="1"/>
  <c r="H38" i="3" s="1"/>
  <c r="H39" i="3" s="1"/>
  <c r="H40" i="3" s="1"/>
  <c r="H41" i="3" s="1"/>
  <c r="H42" i="3" s="1"/>
  <c r="H43" i="3" s="1"/>
  <c r="H44" i="3" s="1"/>
  <c r="H45" i="3" s="1"/>
  <c r="H46" i="3" s="1"/>
  <c r="H47" i="3" s="1"/>
  <c r="H48" i="3" s="1"/>
  <c r="H49" i="3" s="1"/>
  <c r="H50" i="3" s="1"/>
  <c r="H51" i="3" s="1"/>
  <c r="H52" i="3" s="1"/>
  <c r="H53" i="3" s="1"/>
  <c r="H54" i="3" s="1"/>
  <c r="H55" i="3" s="1"/>
  <c r="H56" i="3" s="1"/>
  <c r="H57" i="3" s="1"/>
  <c r="H58" i="3" s="1"/>
  <c r="H59" i="3" s="1"/>
  <c r="H60" i="3" s="1"/>
  <c r="H61" i="3" s="1"/>
  <c r="H62" i="3" s="1"/>
  <c r="H63" i="3" s="1"/>
  <c r="H64" i="3" s="1"/>
  <c r="H65" i="3" s="1"/>
  <c r="H66" i="3" s="1"/>
  <c r="H67" i="3" s="1"/>
  <c r="H68" i="3" s="1"/>
  <c r="H69" i="3" s="1"/>
  <c r="H70" i="3" s="1"/>
  <c r="H71" i="3" s="1"/>
  <c r="H72" i="3" s="1"/>
  <c r="H73" i="3" s="1"/>
  <c r="H74" i="3" s="1"/>
  <c r="H75" i="3" s="1"/>
  <c r="H76" i="3" s="1"/>
  <c r="H77" i="3" s="1"/>
  <c r="H78" i="3" s="1"/>
  <c r="H79" i="3" s="1"/>
  <c r="H80" i="3" s="1"/>
  <c r="H81" i="3" s="1"/>
  <c r="H82" i="3" s="1"/>
  <c r="H83" i="3" s="1"/>
  <c r="H84" i="3" s="1"/>
  <c r="H85" i="3" s="1"/>
  <c r="H86" i="3" s="1"/>
  <c r="H87" i="3" s="1"/>
  <c r="H88" i="3" s="1"/>
  <c r="H89" i="3" s="1"/>
  <c r="H90" i="3" s="1"/>
  <c r="H91" i="3" s="1"/>
  <c r="H92" i="3" s="1"/>
  <c r="H93" i="3" s="1"/>
  <c r="H94" i="3" s="1"/>
  <c r="H95" i="3" s="1"/>
  <c r="H96" i="3" s="1"/>
  <c r="H97" i="3" s="1"/>
  <c r="H98" i="3" s="1"/>
  <c r="H99" i="3" s="1"/>
  <c r="H100" i="3" s="1"/>
  <c r="H101" i="3" s="1"/>
  <c r="H102" i="3" s="1"/>
  <c r="H103" i="3" s="1"/>
  <c r="H104" i="3" s="1"/>
  <c r="H105" i="3" s="1"/>
  <c r="H106" i="3" s="1"/>
  <c r="H107" i="3" s="1"/>
  <c r="H108" i="3" s="1"/>
  <c r="H109" i="3" s="1"/>
  <c r="H110" i="3" s="1"/>
  <c r="H111" i="3" s="1"/>
  <c r="H112" i="3" s="1"/>
  <c r="H113" i="3" s="1"/>
  <c r="H114" i="3" s="1"/>
  <c r="H115" i="3" s="1"/>
  <c r="H116" i="3" s="1"/>
  <c r="H117" i="3" s="1"/>
  <c r="H118" i="3" s="1"/>
  <c r="H119" i="3" s="1"/>
  <c r="H120" i="3" s="1"/>
  <c r="H121" i="3" s="1"/>
  <c r="H122" i="3" s="1"/>
  <c r="H123" i="3" s="1"/>
  <c r="H124" i="3" s="1"/>
  <c r="H125" i="3" s="1"/>
  <c r="H126" i="3" s="1"/>
  <c r="H127" i="3" s="1"/>
  <c r="H128" i="3" s="1"/>
  <c r="H129" i="3" s="1"/>
  <c r="H130" i="3" s="1"/>
  <c r="H131" i="3" s="1"/>
  <c r="H132" i="3" s="1"/>
  <c r="H133" i="3" s="1"/>
  <c r="H134" i="3" s="1"/>
  <c r="H135" i="3" s="1"/>
  <c r="H136" i="3" s="1"/>
  <c r="H137" i="3" s="1"/>
  <c r="H138" i="3" s="1"/>
  <c r="H139" i="3" s="1"/>
  <c r="H140" i="3" s="1"/>
  <c r="H141" i="3" s="1"/>
  <c r="H142" i="3" s="1"/>
  <c r="H143" i="3" s="1"/>
  <c r="H144" i="3" s="1"/>
  <c r="H145" i="3" s="1"/>
  <c r="H146" i="3" s="1"/>
  <c r="H147" i="3" s="1"/>
  <c r="H148" i="3" s="1"/>
  <c r="H149" i="3" s="1"/>
  <c r="H150" i="3" s="1"/>
  <c r="H151" i="3" s="1"/>
  <c r="H152" i="3" s="1"/>
  <c r="H153" i="3" s="1"/>
  <c r="H154" i="3" s="1"/>
  <c r="H155" i="3" s="1"/>
  <c r="H156" i="3" s="1"/>
  <c r="H157" i="3" s="1"/>
  <c r="H158" i="3" s="1"/>
  <c r="H159" i="3" s="1"/>
  <c r="H160" i="3" s="1"/>
  <c r="H161" i="3" s="1"/>
  <c r="H162" i="3" s="1"/>
  <c r="H163" i="3" s="1"/>
  <c r="H164" i="3" s="1"/>
  <c r="H165" i="3" s="1"/>
  <c r="H166" i="3" s="1"/>
  <c r="H167" i="3" s="1"/>
  <c r="H168" i="3" s="1"/>
  <c r="H169" i="3" s="1"/>
  <c r="H170" i="3" s="1"/>
  <c r="H171" i="3" s="1"/>
  <c r="H172" i="3" s="1"/>
  <c r="H173" i="3" s="1"/>
  <c r="H174" i="3" s="1"/>
  <c r="H175" i="3" s="1"/>
  <c r="H176" i="3" s="1"/>
  <c r="H177" i="3" s="1"/>
  <c r="H178" i="3" s="1"/>
  <c r="H179" i="3" s="1"/>
  <c r="H180" i="3" s="1"/>
  <c r="H181" i="3" s="1"/>
  <c r="H182" i="3" s="1"/>
  <c r="H183" i="3" s="1"/>
  <c r="H184" i="3" s="1"/>
  <c r="H185" i="3" s="1"/>
  <c r="H186" i="3" s="1"/>
  <c r="H187" i="3" s="1"/>
  <c r="H188" i="3" s="1"/>
  <c r="H189" i="3" s="1"/>
  <c r="H190" i="3" s="1"/>
  <c r="H191" i="3" s="1"/>
  <c r="H192" i="3" s="1"/>
  <c r="H193" i="3" s="1"/>
  <c r="H194" i="3" s="1"/>
  <c r="H195" i="3" s="1"/>
  <c r="H196" i="3" s="1"/>
  <c r="H197" i="3" s="1"/>
  <c r="H198" i="3" s="1"/>
  <c r="H199" i="3" s="1"/>
  <c r="H200" i="3" s="1"/>
  <c r="H201" i="3" s="1"/>
  <c r="H202" i="3" s="1"/>
  <c r="H203" i="3" s="1"/>
  <c r="H204" i="3" s="1"/>
  <c r="H205" i="3" s="1"/>
  <c r="H206" i="3" s="1"/>
  <c r="H207" i="3" s="1"/>
  <c r="H208" i="3" s="1"/>
  <c r="H209" i="3" s="1"/>
  <c r="H210" i="3" s="1"/>
  <c r="H211" i="3" s="1"/>
  <c r="H212" i="3" s="1"/>
  <c r="H213" i="3" s="1"/>
  <c r="H214" i="3" s="1"/>
  <c r="H215" i="3" s="1"/>
  <c r="H216" i="3" s="1"/>
  <c r="H217" i="3" s="1"/>
  <c r="H218" i="3" s="1"/>
  <c r="H219" i="3" s="1"/>
  <c r="H220" i="3" s="1"/>
  <c r="H221" i="3" s="1"/>
  <c r="H222" i="3" s="1"/>
  <c r="H223" i="3" s="1"/>
  <c r="H224" i="3" s="1"/>
  <c r="H225" i="3" s="1"/>
  <c r="H226" i="3" s="1"/>
  <c r="H227" i="3" s="1"/>
  <c r="H228" i="3" s="1"/>
  <c r="H229" i="3" s="1"/>
  <c r="H230" i="3" s="1"/>
  <c r="H231" i="3" s="1"/>
  <c r="H232" i="3" s="1"/>
  <c r="H233" i="3" s="1"/>
  <c r="H234" i="3" s="1"/>
  <c r="H235" i="3" s="1"/>
  <c r="H236" i="3" s="1"/>
  <c r="H237" i="3" s="1"/>
  <c r="H238" i="3" s="1"/>
  <c r="H239" i="3" s="1"/>
  <c r="H240" i="3" s="1"/>
  <c r="H241" i="3" s="1"/>
  <c r="H242" i="3" s="1"/>
  <c r="H243" i="3" s="1"/>
  <c r="H244" i="3" s="1"/>
  <c r="H245" i="3" s="1"/>
  <c r="H246" i="3" s="1"/>
  <c r="H247" i="3" s="1"/>
  <c r="H248" i="3" s="1"/>
  <c r="H249" i="3" s="1"/>
  <c r="H250" i="3" s="1"/>
  <c r="H251" i="3" s="1"/>
  <c r="H252" i="3" s="1"/>
  <c r="H253" i="3" s="1"/>
  <c r="H254" i="3" s="1"/>
  <c r="H255" i="3" s="1"/>
  <c r="H256" i="3" s="1"/>
  <c r="H257" i="3" s="1"/>
  <c r="H258" i="3" s="1"/>
  <c r="H259" i="3" s="1"/>
  <c r="H260" i="3" s="1"/>
  <c r="H261" i="3" s="1"/>
  <c r="H262" i="3" s="1"/>
  <c r="H263" i="3" s="1"/>
  <c r="H264" i="3" s="1"/>
  <c r="H265" i="3" s="1"/>
  <c r="H266" i="3" s="1"/>
  <c r="H267" i="3" s="1"/>
  <c r="H268" i="3" s="1"/>
  <c r="H269" i="3" s="1"/>
  <c r="H270" i="3" s="1"/>
  <c r="H271" i="3" s="1"/>
  <c r="H272" i="3" s="1"/>
  <c r="H273" i="3" s="1"/>
  <c r="H274" i="3" s="1"/>
  <c r="H275" i="3" s="1"/>
  <c r="H276" i="3" s="1"/>
  <c r="H277" i="3" s="1"/>
  <c r="H278" i="3" s="1"/>
  <c r="H279" i="3" s="1"/>
  <c r="H280" i="3" s="1"/>
  <c r="H281" i="3" s="1"/>
  <c r="H282" i="3" s="1"/>
  <c r="H283" i="3" s="1"/>
  <c r="H284" i="3" s="1"/>
  <c r="H285" i="3" s="1"/>
  <c r="H286" i="3" s="1"/>
  <c r="H287" i="3" s="1"/>
  <c r="H288" i="3" s="1"/>
  <c r="H289" i="3" s="1"/>
  <c r="H290" i="3" s="1"/>
  <c r="H291" i="3" s="1"/>
  <c r="H292" i="3" s="1"/>
  <c r="H293" i="3" s="1"/>
  <c r="H294" i="3" s="1"/>
  <c r="H295" i="3" s="1"/>
  <c r="H296" i="3" s="1"/>
  <c r="H297" i="3" s="1"/>
  <c r="H298" i="3" s="1"/>
  <c r="H299" i="3" s="1"/>
  <c r="H300" i="3" s="1"/>
  <c r="H301" i="3" s="1"/>
  <c r="H302" i="3" s="1"/>
  <c r="H303" i="3" s="1"/>
  <c r="H304" i="3" s="1"/>
  <c r="H305" i="3" s="1"/>
  <c r="H306" i="3" s="1"/>
  <c r="H307" i="3" s="1"/>
  <c r="H308" i="3" s="1"/>
  <c r="H309" i="3" s="1"/>
  <c r="H310" i="3" s="1"/>
  <c r="H311" i="3" s="1"/>
  <c r="H312" i="3" s="1"/>
  <c r="H313" i="3" s="1"/>
  <c r="H314" i="3" s="1"/>
  <c r="H315" i="3" s="1"/>
  <c r="H316" i="3" s="1"/>
  <c r="H317" i="3" s="1"/>
  <c r="H318" i="3" s="1"/>
  <c r="H319" i="3" s="1"/>
  <c r="H320" i="3" s="1"/>
  <c r="H321" i="3" s="1"/>
  <c r="H322" i="3" s="1"/>
  <c r="H323" i="3" s="1"/>
  <c r="H324" i="3" s="1"/>
  <c r="H325" i="3" s="1"/>
  <c r="H326" i="3" s="1"/>
  <c r="H327" i="3" s="1"/>
  <c r="H328" i="3" s="1"/>
  <c r="H329" i="3" s="1"/>
  <c r="H330" i="3" s="1"/>
  <c r="H331" i="3" s="1"/>
  <c r="H332" i="3" s="1"/>
  <c r="H333" i="3" s="1"/>
  <c r="H334" i="3" s="1"/>
  <c r="H335" i="3" s="1"/>
  <c r="H336" i="3" s="1"/>
  <c r="H337" i="3" s="1"/>
  <c r="H338" i="3" s="1"/>
  <c r="H339" i="3" s="1"/>
  <c r="H340" i="3" s="1"/>
  <c r="H341" i="3" s="1"/>
  <c r="H342" i="3" s="1"/>
  <c r="H343" i="3" s="1"/>
  <c r="H344" i="3" s="1"/>
  <c r="H345" i="3" s="1"/>
  <c r="H346" i="3" s="1"/>
  <c r="H347" i="3" s="1"/>
  <c r="H348" i="3" s="1"/>
  <c r="H349" i="3" s="1"/>
  <c r="H350" i="3" s="1"/>
  <c r="H351" i="3" s="1"/>
  <c r="H352" i="3" s="1"/>
  <c r="H353" i="3" s="1"/>
  <c r="H354" i="3" s="1"/>
  <c r="H355" i="3" s="1"/>
  <c r="H356" i="3" s="1"/>
  <c r="H357" i="3" s="1"/>
  <c r="H358" i="3" s="1"/>
  <c r="H359" i="3" s="1"/>
  <c r="H360" i="3" s="1"/>
  <c r="H361" i="3" s="1"/>
  <c r="H362" i="3" s="1"/>
  <c r="H363" i="3" s="1"/>
  <c r="H364" i="3" s="1"/>
  <c r="H365" i="3" s="1"/>
  <c r="H366" i="3" s="1"/>
  <c r="H367" i="3" s="1"/>
  <c r="H368" i="3" s="1"/>
  <c r="H369" i="3" s="1"/>
  <c r="H370" i="3" s="1"/>
  <c r="H371" i="3" s="1"/>
  <c r="H372" i="3" s="1"/>
  <c r="H373" i="3" s="1"/>
  <c r="H374" i="3" s="1"/>
  <c r="H375" i="3" s="1"/>
  <c r="H376" i="3" s="1"/>
  <c r="H377" i="3" s="1"/>
  <c r="H378" i="3" s="1"/>
  <c r="H379" i="3" s="1"/>
  <c r="H380" i="3" s="1"/>
  <c r="H381" i="3" s="1"/>
  <c r="H382" i="3" s="1"/>
  <c r="H383" i="3" s="1"/>
  <c r="H384" i="3" s="1"/>
  <c r="H385" i="3" s="1"/>
  <c r="H386" i="3" s="1"/>
  <c r="H387" i="3" s="1"/>
  <c r="H388" i="3" s="1"/>
  <c r="H389" i="3" s="1"/>
  <c r="H390" i="3" s="1"/>
  <c r="H391" i="3" s="1"/>
  <c r="H392" i="3" s="1"/>
  <c r="H393" i="3" s="1"/>
  <c r="H394" i="3" s="1"/>
  <c r="H395" i="3" s="1"/>
  <c r="H396" i="3" s="1"/>
  <c r="H397" i="3" s="1"/>
  <c r="H398" i="3" s="1"/>
  <c r="H399" i="3" s="1"/>
  <c r="H400" i="3" s="1"/>
  <c r="H401" i="3" s="1"/>
  <c r="H402" i="3" s="1"/>
  <c r="H403" i="3" s="1"/>
  <c r="H404" i="3" s="1"/>
  <c r="H405" i="3" s="1"/>
  <c r="H406" i="3" s="1"/>
  <c r="H407" i="3" s="1"/>
  <c r="H408" i="3" s="1"/>
  <c r="H409" i="3" s="1"/>
  <c r="H410" i="3" s="1"/>
  <c r="H411" i="3" s="1"/>
  <c r="H412" i="3" s="1"/>
  <c r="H413" i="3" s="1"/>
  <c r="H414" i="3" s="1"/>
  <c r="H415" i="3" s="1"/>
  <c r="H416" i="3" s="1"/>
  <c r="H417" i="3" s="1"/>
  <c r="H418" i="3" s="1"/>
  <c r="H419" i="3" s="1"/>
  <c r="H420" i="3" s="1"/>
  <c r="H421" i="3" s="1"/>
  <c r="H422" i="3" s="1"/>
  <c r="H423" i="3" s="1"/>
  <c r="H424" i="3" s="1"/>
  <c r="H425" i="3" s="1"/>
  <c r="H426" i="3" s="1"/>
  <c r="H427" i="3" s="1"/>
  <c r="H428" i="3" s="1"/>
  <c r="H429" i="3" s="1"/>
  <c r="H430" i="3" s="1"/>
  <c r="H431" i="3" s="1"/>
  <c r="H432" i="3" s="1"/>
  <c r="H433" i="3" s="1"/>
  <c r="H434" i="3" s="1"/>
  <c r="H435" i="3" s="1"/>
  <c r="H436" i="3" s="1"/>
  <c r="H437" i="3" s="1"/>
  <c r="H438" i="3" s="1"/>
  <c r="H439" i="3" s="1"/>
  <c r="H440" i="3" s="1"/>
  <c r="H441" i="3" s="1"/>
  <c r="H442" i="3" s="1"/>
  <c r="H443" i="3" s="1"/>
  <c r="H444" i="3" s="1"/>
  <c r="H445" i="3" s="1"/>
  <c r="H446" i="3" s="1"/>
  <c r="H447" i="3" s="1"/>
  <c r="H448" i="3" s="1"/>
  <c r="H449" i="3" s="1"/>
  <c r="H450" i="3" s="1"/>
  <c r="H451" i="3" s="1"/>
  <c r="H452" i="3" s="1"/>
  <c r="H453" i="3" s="1"/>
  <c r="H454" i="3" s="1"/>
  <c r="H455" i="3" s="1"/>
  <c r="H456" i="3" s="1"/>
  <c r="H457" i="3" s="1"/>
  <c r="H458" i="3" s="1"/>
  <c r="H459" i="3" s="1"/>
  <c r="H460" i="3" s="1"/>
  <c r="H461" i="3" s="1"/>
  <c r="H462" i="3" s="1"/>
  <c r="H463" i="3" s="1"/>
  <c r="H464" i="3" s="1"/>
  <c r="H465" i="3" s="1"/>
  <c r="H466" i="3" s="1"/>
  <c r="H467" i="3" s="1"/>
  <c r="H468" i="3" s="1"/>
  <c r="H469" i="3" s="1"/>
  <c r="H470" i="3" s="1"/>
  <c r="H471" i="3" s="1"/>
  <c r="H472" i="3" s="1"/>
  <c r="H473" i="3" s="1"/>
  <c r="H474" i="3" s="1"/>
  <c r="H475" i="3" s="1"/>
  <c r="H476" i="3" s="1"/>
  <c r="H477" i="3" s="1"/>
  <c r="H478" i="3" s="1"/>
  <c r="H479" i="3" s="1"/>
  <c r="H480" i="3" s="1"/>
  <c r="H481" i="3" s="1"/>
  <c r="H482" i="3" s="1"/>
  <c r="H483" i="3" s="1"/>
  <c r="H484" i="3" s="1"/>
  <c r="H485" i="3" s="1"/>
  <c r="G10" i="3"/>
  <c r="G11" i="3" s="1"/>
  <c r="G12" i="3" s="1"/>
  <c r="G13" i="3" s="1"/>
  <c r="G14" i="3" s="1"/>
  <c r="G15" i="3" s="1"/>
  <c r="G16" i="3" s="1"/>
  <c r="G17" i="3" s="1"/>
  <c r="I17" i="3" s="1"/>
  <c r="D16" i="2"/>
  <c r="D35" i="1"/>
  <c r="C38" i="1"/>
  <c r="D22" i="2"/>
  <c r="D17" i="2"/>
  <c r="D21" i="2"/>
  <c r="C23" i="2"/>
  <c r="C19" i="2"/>
  <c r="C15" i="2"/>
  <c r="C20" i="2"/>
  <c r="C16" i="2"/>
  <c r="B12" i="2"/>
  <c r="C17" i="2"/>
  <c r="C13" i="2"/>
  <c r="C21" i="2"/>
  <c r="C22" i="2"/>
  <c r="C18" i="2"/>
  <c r="C14" i="2"/>
  <c r="D14" i="2"/>
  <c r="D20" i="2"/>
  <c r="F12" i="2"/>
  <c r="E20" i="2"/>
  <c r="E16" i="2"/>
  <c r="E21" i="2"/>
  <c r="E17" i="2"/>
  <c r="E13" i="2"/>
  <c r="E18" i="2"/>
  <c r="E14" i="2"/>
  <c r="E22" i="2"/>
  <c r="E19" i="2"/>
  <c r="E15" i="2"/>
  <c r="E23" i="2"/>
  <c r="G18" i="3" l="1"/>
  <c r="G19" i="3" s="1"/>
  <c r="G20" i="3" s="1"/>
  <c r="G21" i="3" s="1"/>
  <c r="G22" i="3" s="1"/>
  <c r="G23" i="3" s="1"/>
  <c r="G24" i="3" s="1"/>
  <c r="G25" i="3" s="1"/>
  <c r="G26" i="3" s="1"/>
  <c r="G27" i="3" s="1"/>
  <c r="G28" i="3" s="1"/>
  <c r="G29" i="3" s="1"/>
  <c r="G30" i="3" s="1"/>
  <c r="G31" i="3" s="1"/>
  <c r="G32" i="3" s="1"/>
  <c r="G33" i="3" s="1"/>
  <c r="G34" i="3" s="1"/>
  <c r="G35" i="3" s="1"/>
  <c r="G36" i="3" s="1"/>
  <c r="G37" i="3" s="1"/>
  <c r="G38" i="3" s="1"/>
  <c r="G39" i="3" s="1"/>
  <c r="G40" i="3" s="1"/>
  <c r="G41" i="3" s="1"/>
  <c r="F20" i="2"/>
  <c r="F16" i="2"/>
  <c r="F21" i="2"/>
  <c r="F17" i="2"/>
  <c r="F13" i="2"/>
  <c r="F22" i="2"/>
  <c r="F18" i="2"/>
  <c r="F14" i="2"/>
  <c r="F23" i="2"/>
  <c r="F19" i="2"/>
  <c r="F15" i="2"/>
  <c r="B22" i="2"/>
  <c r="B18" i="2"/>
  <c r="B14" i="2"/>
  <c r="B23" i="2"/>
  <c r="B19" i="2"/>
  <c r="B15" i="2"/>
  <c r="B20" i="2"/>
  <c r="B16" i="2"/>
  <c r="B21" i="2"/>
  <c r="B17" i="2"/>
  <c r="B13" i="2"/>
  <c r="D38" i="1"/>
  <c r="C41" i="1"/>
  <c r="D41" i="1" s="1"/>
  <c r="E42" i="1" s="1"/>
  <c r="I29" i="3"/>
  <c r="E39" i="1" l="1"/>
  <c r="E40" i="1"/>
  <c r="G42" i="3"/>
  <c r="G43" i="3" s="1"/>
  <c r="G44" i="3" s="1"/>
  <c r="G45" i="3" s="1"/>
  <c r="G46" i="3" s="1"/>
  <c r="G47" i="3" s="1"/>
  <c r="G48" i="3" s="1"/>
  <c r="G49" i="3" s="1"/>
  <c r="G50" i="3" s="1"/>
  <c r="G51" i="3" s="1"/>
  <c r="G52" i="3" s="1"/>
  <c r="G53" i="3" s="1"/>
  <c r="I41" i="3"/>
  <c r="I53" i="3" l="1"/>
  <c r="G54" i="3"/>
  <c r="G55" i="3" s="1"/>
  <c r="G56" i="3" s="1"/>
  <c r="G57" i="3" s="1"/>
  <c r="G58" i="3" s="1"/>
  <c r="G59" i="3" s="1"/>
  <c r="G60" i="3" s="1"/>
  <c r="G61" i="3" s="1"/>
  <c r="G62" i="3" s="1"/>
  <c r="G63" i="3" s="1"/>
  <c r="G64" i="3" s="1"/>
  <c r="G65" i="3" s="1"/>
  <c r="G66" i="3" l="1"/>
  <c r="G67" i="3" s="1"/>
  <c r="G68" i="3" s="1"/>
  <c r="G69" i="3" s="1"/>
  <c r="G70" i="3" s="1"/>
  <c r="G71" i="3" s="1"/>
  <c r="G72" i="3" s="1"/>
  <c r="G73" i="3" s="1"/>
  <c r="G74" i="3" s="1"/>
  <c r="G75" i="3" s="1"/>
  <c r="G76" i="3" s="1"/>
  <c r="G77" i="3" s="1"/>
  <c r="I65" i="3"/>
  <c r="I77" i="3" l="1"/>
  <c r="G78" i="3"/>
  <c r="G79" i="3" s="1"/>
  <c r="G80" i="3" s="1"/>
  <c r="G81" i="3" s="1"/>
  <c r="G82" i="3" s="1"/>
  <c r="G83" i="3" s="1"/>
  <c r="G84" i="3" s="1"/>
  <c r="G85" i="3" s="1"/>
  <c r="G86" i="3" s="1"/>
  <c r="G87" i="3" s="1"/>
  <c r="G88" i="3" s="1"/>
  <c r="G89" i="3" s="1"/>
  <c r="I89" i="3" l="1"/>
  <c r="G90" i="3"/>
  <c r="G91" i="3" s="1"/>
  <c r="G92" i="3" s="1"/>
  <c r="G93" i="3" s="1"/>
  <c r="G94" i="3" s="1"/>
  <c r="G95" i="3" s="1"/>
  <c r="G96" i="3" s="1"/>
  <c r="G97" i="3" s="1"/>
  <c r="G98" i="3" s="1"/>
  <c r="G99" i="3" s="1"/>
  <c r="G100" i="3" s="1"/>
  <c r="G101" i="3" s="1"/>
  <c r="G102" i="3" l="1"/>
  <c r="G103" i="3" s="1"/>
  <c r="G104" i="3" s="1"/>
  <c r="G105" i="3" s="1"/>
  <c r="G106" i="3" s="1"/>
  <c r="G107" i="3" s="1"/>
  <c r="G108" i="3" s="1"/>
  <c r="G109" i="3" s="1"/>
  <c r="G110" i="3" s="1"/>
  <c r="G111" i="3" s="1"/>
  <c r="G112" i="3" s="1"/>
  <c r="G113" i="3" s="1"/>
  <c r="I101" i="3"/>
  <c r="I113" i="3" l="1"/>
  <c r="G114" i="3"/>
  <c r="G115" i="3" s="1"/>
  <c r="G116" i="3" s="1"/>
  <c r="G117" i="3" s="1"/>
  <c r="G118" i="3" s="1"/>
  <c r="G119" i="3" s="1"/>
  <c r="G120" i="3" s="1"/>
  <c r="G121" i="3" s="1"/>
  <c r="G122" i="3" s="1"/>
  <c r="G123" i="3" s="1"/>
  <c r="G124" i="3" s="1"/>
  <c r="G125" i="3" s="1"/>
  <c r="G126" i="3" l="1"/>
  <c r="G127" i="3" s="1"/>
  <c r="G128" i="3" s="1"/>
  <c r="G129" i="3" s="1"/>
  <c r="G130" i="3" s="1"/>
  <c r="G131" i="3" s="1"/>
  <c r="G132" i="3" s="1"/>
  <c r="G133" i="3" s="1"/>
  <c r="G134" i="3" s="1"/>
  <c r="G135" i="3" s="1"/>
  <c r="G136" i="3" s="1"/>
  <c r="G137" i="3" s="1"/>
  <c r="I125" i="3"/>
  <c r="I137" i="3" l="1"/>
  <c r="G138" i="3"/>
  <c r="G139" i="3" s="1"/>
  <c r="G140" i="3" s="1"/>
  <c r="G141" i="3" s="1"/>
  <c r="G142" i="3" s="1"/>
  <c r="G143" i="3" s="1"/>
  <c r="G144" i="3" s="1"/>
  <c r="G145" i="3" s="1"/>
  <c r="G146" i="3" s="1"/>
  <c r="G147" i="3" s="1"/>
  <c r="G148" i="3" s="1"/>
  <c r="G149" i="3" s="1"/>
  <c r="I149" i="3" l="1"/>
  <c r="G150" i="3"/>
  <c r="G151" i="3" s="1"/>
  <c r="G152" i="3" s="1"/>
  <c r="G153" i="3" s="1"/>
  <c r="G154" i="3" s="1"/>
  <c r="G155" i="3" s="1"/>
  <c r="G156" i="3" s="1"/>
  <c r="G157" i="3" s="1"/>
  <c r="G158" i="3" s="1"/>
  <c r="G159" i="3" s="1"/>
  <c r="G160" i="3" s="1"/>
  <c r="G161" i="3" s="1"/>
  <c r="G162" i="3" l="1"/>
  <c r="G163" i="3" s="1"/>
  <c r="G164" i="3" s="1"/>
  <c r="G165" i="3" s="1"/>
  <c r="G166" i="3" s="1"/>
  <c r="G167" i="3" s="1"/>
  <c r="G168" i="3" s="1"/>
  <c r="G169" i="3" s="1"/>
  <c r="G170" i="3" s="1"/>
  <c r="G171" i="3" s="1"/>
  <c r="G172" i="3" s="1"/>
  <c r="G173" i="3" s="1"/>
  <c r="I161" i="3"/>
  <c r="I173" i="3" l="1"/>
  <c r="G174" i="3"/>
  <c r="G175" i="3" s="1"/>
  <c r="G176" i="3" s="1"/>
  <c r="G177" i="3" s="1"/>
  <c r="G178" i="3" s="1"/>
  <c r="G179" i="3" s="1"/>
  <c r="G180" i="3" s="1"/>
  <c r="G181" i="3" s="1"/>
  <c r="G182" i="3" s="1"/>
  <c r="G183" i="3" s="1"/>
  <c r="G184" i="3" s="1"/>
  <c r="G185" i="3" s="1"/>
  <c r="G186" i="3" l="1"/>
  <c r="G187" i="3" s="1"/>
  <c r="G188" i="3" s="1"/>
  <c r="G189" i="3" s="1"/>
  <c r="G190" i="3" s="1"/>
  <c r="G191" i="3" s="1"/>
  <c r="G192" i="3" s="1"/>
  <c r="G193" i="3" s="1"/>
  <c r="G194" i="3" s="1"/>
  <c r="G195" i="3" s="1"/>
  <c r="G196" i="3" s="1"/>
  <c r="G197" i="3" s="1"/>
  <c r="I185" i="3"/>
  <c r="G198" i="3" l="1"/>
  <c r="G199" i="3" s="1"/>
  <c r="G200" i="3" s="1"/>
  <c r="G201" i="3" s="1"/>
  <c r="G202" i="3" s="1"/>
  <c r="G203" i="3" s="1"/>
  <c r="G204" i="3" s="1"/>
  <c r="G205" i="3" s="1"/>
  <c r="G206" i="3" s="1"/>
  <c r="G207" i="3" s="1"/>
  <c r="G208" i="3" s="1"/>
  <c r="G209" i="3" s="1"/>
  <c r="I197" i="3"/>
  <c r="I209" i="3" l="1"/>
  <c r="G210" i="3"/>
  <c r="G211" i="3" s="1"/>
  <c r="G212" i="3" s="1"/>
  <c r="G213" i="3" s="1"/>
  <c r="G214" i="3" s="1"/>
  <c r="G215" i="3" s="1"/>
  <c r="G216" i="3" s="1"/>
  <c r="G217" i="3" s="1"/>
  <c r="G218" i="3" s="1"/>
  <c r="G219" i="3" s="1"/>
  <c r="G220" i="3" s="1"/>
  <c r="G221" i="3" s="1"/>
  <c r="G222" i="3" l="1"/>
  <c r="G223" i="3" s="1"/>
  <c r="G224" i="3" s="1"/>
  <c r="G225" i="3" s="1"/>
  <c r="G226" i="3" s="1"/>
  <c r="G227" i="3" s="1"/>
  <c r="G228" i="3" s="1"/>
  <c r="G229" i="3" s="1"/>
  <c r="G230" i="3" s="1"/>
  <c r="G231" i="3" s="1"/>
  <c r="G232" i="3" s="1"/>
  <c r="G233" i="3" s="1"/>
  <c r="I221" i="3"/>
  <c r="I233" i="3" l="1"/>
  <c r="G234" i="3"/>
  <c r="G235" i="3" s="1"/>
  <c r="G236" i="3" s="1"/>
  <c r="G237" i="3" s="1"/>
  <c r="G238" i="3" s="1"/>
  <c r="G239" i="3" s="1"/>
  <c r="G240" i="3" s="1"/>
  <c r="G241" i="3" s="1"/>
  <c r="G242" i="3" s="1"/>
  <c r="G243" i="3" s="1"/>
  <c r="G244" i="3" s="1"/>
  <c r="G245" i="3" s="1"/>
  <c r="G246" i="3" l="1"/>
  <c r="G247" i="3" s="1"/>
  <c r="G248" i="3" s="1"/>
  <c r="G249" i="3" s="1"/>
  <c r="G250" i="3" s="1"/>
  <c r="G251" i="3" s="1"/>
  <c r="G252" i="3" s="1"/>
  <c r="G253" i="3" s="1"/>
  <c r="G254" i="3" s="1"/>
  <c r="G255" i="3" s="1"/>
  <c r="G256" i="3" s="1"/>
  <c r="G257" i="3" s="1"/>
  <c r="I245" i="3"/>
  <c r="I257" i="3" l="1"/>
  <c r="G258" i="3"/>
  <c r="G259" i="3" s="1"/>
  <c r="G260" i="3" s="1"/>
  <c r="G261" i="3" s="1"/>
  <c r="G262" i="3" s="1"/>
  <c r="G263" i="3" s="1"/>
  <c r="G264" i="3" s="1"/>
  <c r="G265" i="3" s="1"/>
  <c r="G266" i="3" s="1"/>
  <c r="G267" i="3" s="1"/>
  <c r="G268" i="3" s="1"/>
  <c r="G269" i="3" s="1"/>
  <c r="G270" i="3" l="1"/>
  <c r="G271" i="3" s="1"/>
  <c r="G272" i="3" s="1"/>
  <c r="G273" i="3" s="1"/>
  <c r="G274" i="3" s="1"/>
  <c r="G275" i="3" s="1"/>
  <c r="G276" i="3" s="1"/>
  <c r="G277" i="3" s="1"/>
  <c r="G278" i="3" s="1"/>
  <c r="G279" i="3" s="1"/>
  <c r="G280" i="3" s="1"/>
  <c r="G281" i="3" s="1"/>
  <c r="I269" i="3"/>
  <c r="G282" i="3" l="1"/>
  <c r="G283" i="3" s="1"/>
  <c r="G284" i="3" s="1"/>
  <c r="G285" i="3" s="1"/>
  <c r="G286" i="3" s="1"/>
  <c r="G287" i="3" s="1"/>
  <c r="G288" i="3" s="1"/>
  <c r="G289" i="3" s="1"/>
  <c r="G290" i="3" s="1"/>
  <c r="G291" i="3" s="1"/>
  <c r="G292" i="3" s="1"/>
  <c r="G293" i="3" s="1"/>
  <c r="I281" i="3"/>
  <c r="I293" i="3" l="1"/>
  <c r="G294" i="3"/>
  <c r="G295" i="3" s="1"/>
  <c r="G296" i="3" s="1"/>
  <c r="G297" i="3" s="1"/>
  <c r="G298" i="3" s="1"/>
  <c r="G299" i="3" s="1"/>
  <c r="G300" i="3" s="1"/>
  <c r="G301" i="3" s="1"/>
  <c r="G302" i="3" s="1"/>
  <c r="G303" i="3" s="1"/>
  <c r="G304" i="3" s="1"/>
  <c r="G305" i="3" s="1"/>
  <c r="G306" i="3" l="1"/>
  <c r="G307" i="3" s="1"/>
  <c r="G308" i="3" s="1"/>
  <c r="G309" i="3" s="1"/>
  <c r="G310" i="3" s="1"/>
  <c r="G311" i="3" s="1"/>
  <c r="G312" i="3" s="1"/>
  <c r="G313" i="3" s="1"/>
  <c r="G314" i="3" s="1"/>
  <c r="G315" i="3" s="1"/>
  <c r="G316" i="3" s="1"/>
  <c r="G317" i="3" s="1"/>
  <c r="I305" i="3"/>
  <c r="I317" i="3" l="1"/>
  <c r="G318" i="3"/>
  <c r="G319" i="3" s="1"/>
  <c r="G320" i="3" s="1"/>
  <c r="G321" i="3" s="1"/>
  <c r="G322" i="3" s="1"/>
  <c r="G323" i="3" s="1"/>
  <c r="G324" i="3" s="1"/>
  <c r="G325" i="3" s="1"/>
  <c r="G326" i="3" s="1"/>
  <c r="G327" i="3" s="1"/>
  <c r="G328" i="3" s="1"/>
  <c r="G329" i="3" s="1"/>
  <c r="I329" i="3" l="1"/>
  <c r="G330" i="3"/>
  <c r="G331" i="3" s="1"/>
  <c r="G332" i="3" s="1"/>
  <c r="G333" i="3" s="1"/>
  <c r="G334" i="3" s="1"/>
  <c r="G335" i="3" s="1"/>
  <c r="G336" i="3" s="1"/>
  <c r="G337" i="3" s="1"/>
  <c r="G338" i="3" s="1"/>
  <c r="G339" i="3" s="1"/>
  <c r="G340" i="3" s="1"/>
  <c r="G341" i="3" s="1"/>
  <c r="G342" i="3" l="1"/>
  <c r="G343" i="3" s="1"/>
  <c r="G344" i="3" s="1"/>
  <c r="G345" i="3" s="1"/>
  <c r="G346" i="3" s="1"/>
  <c r="G347" i="3" s="1"/>
  <c r="G348" i="3" s="1"/>
  <c r="G349" i="3" s="1"/>
  <c r="G350" i="3" s="1"/>
  <c r="G351" i="3" s="1"/>
  <c r="G352" i="3" s="1"/>
  <c r="G353" i="3" s="1"/>
  <c r="I341" i="3"/>
  <c r="I353" i="3" l="1"/>
  <c r="G354" i="3"/>
  <c r="G355" i="3" s="1"/>
  <c r="G356" i="3" s="1"/>
  <c r="G357" i="3" s="1"/>
  <c r="G358" i="3" s="1"/>
  <c r="G359" i="3" s="1"/>
  <c r="G360" i="3" s="1"/>
  <c r="G361" i="3" s="1"/>
  <c r="G362" i="3" s="1"/>
  <c r="G363" i="3" s="1"/>
  <c r="G364" i="3" s="1"/>
  <c r="G365" i="3" s="1"/>
  <c r="I365" i="3" l="1"/>
  <c r="G366" i="3"/>
  <c r="G367" i="3" s="1"/>
  <c r="G368" i="3" s="1"/>
  <c r="G369" i="3" s="1"/>
  <c r="G370" i="3" s="1"/>
  <c r="G371" i="3" s="1"/>
  <c r="G372" i="3" s="1"/>
  <c r="G373" i="3" s="1"/>
  <c r="G374" i="3" s="1"/>
  <c r="G375" i="3" s="1"/>
  <c r="G376" i="3" s="1"/>
  <c r="G377" i="3" s="1"/>
  <c r="G378" i="3" l="1"/>
  <c r="G379" i="3" s="1"/>
  <c r="G380" i="3" s="1"/>
  <c r="G381" i="3" s="1"/>
  <c r="G382" i="3" s="1"/>
  <c r="G383" i="3" s="1"/>
  <c r="G384" i="3" s="1"/>
  <c r="G385" i="3" s="1"/>
  <c r="G386" i="3" s="1"/>
  <c r="G387" i="3" s="1"/>
  <c r="G388" i="3" s="1"/>
  <c r="G389" i="3" s="1"/>
  <c r="I377" i="3"/>
  <c r="I389" i="3" l="1"/>
  <c r="G390" i="3"/>
  <c r="G391" i="3" s="1"/>
  <c r="G392" i="3" s="1"/>
  <c r="G393" i="3" s="1"/>
  <c r="G394" i="3" s="1"/>
  <c r="G395" i="3" s="1"/>
  <c r="G396" i="3" s="1"/>
  <c r="G397" i="3" s="1"/>
  <c r="G398" i="3" s="1"/>
  <c r="G399" i="3" s="1"/>
  <c r="G400" i="3" s="1"/>
  <c r="G401" i="3" s="1"/>
  <c r="G402" i="3" l="1"/>
  <c r="G403" i="3" s="1"/>
  <c r="G404" i="3" s="1"/>
  <c r="G405" i="3" s="1"/>
  <c r="G406" i="3" s="1"/>
  <c r="G407" i="3" s="1"/>
  <c r="G408" i="3" s="1"/>
  <c r="G409" i="3" s="1"/>
  <c r="G410" i="3" s="1"/>
  <c r="G411" i="3" s="1"/>
  <c r="G412" i="3" s="1"/>
  <c r="G413" i="3" s="1"/>
  <c r="I401" i="3"/>
  <c r="G414" i="3" l="1"/>
  <c r="G415" i="3" s="1"/>
  <c r="G416" i="3" s="1"/>
  <c r="G417" i="3" s="1"/>
  <c r="G418" i="3" s="1"/>
  <c r="G419" i="3" s="1"/>
  <c r="G420" i="3" s="1"/>
  <c r="G421" i="3" s="1"/>
  <c r="G422" i="3" s="1"/>
  <c r="G423" i="3" s="1"/>
  <c r="G424" i="3" s="1"/>
  <c r="G425" i="3" s="1"/>
  <c r="I413" i="3"/>
  <c r="I425" i="3" l="1"/>
  <c r="G426" i="3"/>
  <c r="G427" i="3" s="1"/>
  <c r="G428" i="3" s="1"/>
  <c r="G429" i="3" s="1"/>
  <c r="G430" i="3" s="1"/>
  <c r="G431" i="3" s="1"/>
  <c r="G432" i="3" s="1"/>
  <c r="G433" i="3" s="1"/>
  <c r="G434" i="3" s="1"/>
  <c r="G435" i="3" s="1"/>
  <c r="G436" i="3" s="1"/>
  <c r="G437" i="3" s="1"/>
  <c r="G438" i="3" l="1"/>
  <c r="G439" i="3" s="1"/>
  <c r="G440" i="3" s="1"/>
  <c r="G441" i="3" s="1"/>
  <c r="G442" i="3" s="1"/>
  <c r="G443" i="3" s="1"/>
  <c r="G444" i="3" s="1"/>
  <c r="G445" i="3" s="1"/>
  <c r="G446" i="3" s="1"/>
  <c r="G447" i="3" s="1"/>
  <c r="G448" i="3" s="1"/>
  <c r="G449" i="3" s="1"/>
  <c r="I437" i="3"/>
  <c r="I449" i="3" l="1"/>
  <c r="G450" i="3"/>
  <c r="G451" i="3" s="1"/>
  <c r="G452" i="3" s="1"/>
  <c r="G453" i="3" s="1"/>
  <c r="G454" i="3" s="1"/>
  <c r="G455" i="3" s="1"/>
  <c r="G456" i="3" s="1"/>
  <c r="G457" i="3" s="1"/>
  <c r="G458" i="3" s="1"/>
  <c r="G459" i="3" s="1"/>
  <c r="G460" i="3" s="1"/>
  <c r="G461" i="3" s="1"/>
  <c r="I461" i="3" l="1"/>
  <c r="G462" i="3"/>
  <c r="G463" i="3" s="1"/>
  <c r="G464" i="3" s="1"/>
  <c r="G465" i="3" s="1"/>
  <c r="G466" i="3" s="1"/>
  <c r="G467" i="3" s="1"/>
  <c r="G468" i="3" s="1"/>
  <c r="G469" i="3" s="1"/>
  <c r="G470" i="3" s="1"/>
  <c r="G471" i="3" s="1"/>
  <c r="G472" i="3" s="1"/>
  <c r="G473" i="3" s="1"/>
  <c r="G474" i="3" l="1"/>
  <c r="G475" i="3" s="1"/>
  <c r="G476" i="3" s="1"/>
  <c r="G477" i="3" s="1"/>
  <c r="G478" i="3" s="1"/>
  <c r="G479" i="3" s="1"/>
  <c r="G480" i="3" s="1"/>
  <c r="G481" i="3" s="1"/>
  <c r="G482" i="3" s="1"/>
  <c r="G483" i="3" s="1"/>
  <c r="G484" i="3" s="1"/>
  <c r="G485" i="3" s="1"/>
  <c r="I485" i="3" s="1"/>
  <c r="I473" i="3"/>
</calcChain>
</file>

<file path=xl/sharedStrings.xml><?xml version="1.0" encoding="utf-8"?>
<sst xmlns="http://schemas.openxmlformats.org/spreadsheetml/2006/main" count="69" uniqueCount="52">
  <si>
    <t>Mortgage Calculator</t>
  </si>
  <si>
    <t>Mortgage Details</t>
  </si>
  <si>
    <t>Monthly</t>
  </si>
  <si>
    <t>Amount</t>
  </si>
  <si>
    <t>Percentage</t>
  </si>
  <si>
    <t>Purchase price</t>
  </si>
  <si>
    <t>% down payment</t>
  </si>
  <si>
    <t>Interest rate</t>
  </si>
  <si>
    <t>Mortgage length (years)</t>
  </si>
  <si>
    <t>Down payment</t>
  </si>
  <si>
    <t>Loan amount</t>
  </si>
  <si>
    <t>Payment with principal</t>
  </si>
  <si>
    <t>Cashflow &amp; ROI Template</t>
  </si>
  <si>
    <t>Rental Income</t>
  </si>
  <si>
    <t>Annual</t>
  </si>
  <si>
    <t>Unit #1</t>
  </si>
  <si>
    <t>Unit #2</t>
  </si>
  <si>
    <t>Total Gross Income</t>
  </si>
  <si>
    <t>Expenses</t>
  </si>
  <si>
    <t>Property Taxes</t>
  </si>
  <si>
    <t>Fire Insurance</t>
  </si>
  <si>
    <t>SID</t>
  </si>
  <si>
    <t>Existing Liens</t>
  </si>
  <si>
    <t>Other</t>
  </si>
  <si>
    <t>Gas</t>
  </si>
  <si>
    <t>Electric</t>
  </si>
  <si>
    <t>City Utilities (sewer/water/trash</t>
  </si>
  <si>
    <t>Landscaping</t>
  </si>
  <si>
    <t>HOA dues</t>
  </si>
  <si>
    <t>Management Fee %</t>
  </si>
  <si>
    <t>Vacancy Rate %</t>
  </si>
  <si>
    <t>Contingency Fund %</t>
  </si>
  <si>
    <t>Total Expenses</t>
  </si>
  <si>
    <t>Overview</t>
  </si>
  <si>
    <t>Net Operating Income (NOI)</t>
  </si>
  <si>
    <t>Cap Rate</t>
  </si>
  <si>
    <t>Debt Service Coverage Ratio</t>
  </si>
  <si>
    <t>Positive Cashflow</t>
  </si>
  <si>
    <t>Cash on Cash Return</t>
  </si>
  <si>
    <t>Possible Payments</t>
  </si>
  <si>
    <t>Interest rate / Loan amount</t>
  </si>
  <si>
    <t>Tax Information</t>
  </si>
  <si>
    <t>Tax rate</t>
  </si>
  <si>
    <t>Monthly Data</t>
  </si>
  <si>
    <t>Period in months</t>
  </si>
  <si>
    <t>Principal payment</t>
  </si>
  <si>
    <t>Cumulative principal payment</t>
  </si>
  <si>
    <t>Interest payment</t>
  </si>
  <si>
    <t>Cumulative interest payment</t>
  </si>
  <si>
    <t>Principal balance</t>
  </si>
  <si>
    <t>Tax savings</t>
  </si>
  <si>
    <t>Version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</si>
</sst>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0%"/>
    <numFmt numFmtId="166" formatCode="#,##0.000%"/>
    <numFmt numFmtId="167" formatCode="&quot;$&quot;#,##0.00"/>
  </numFmts>
  <fonts count="9">
    <font>
      <sz val="10"/>
      <color indexed="8"/>
      <name val="Avenir Next Regular"/>
    </font>
    <font>
      <sz val="12"/>
      <color indexed="8"/>
      <name val="Helvetica Neue"/>
      <family val="2"/>
    </font>
    <font>
      <b/>
      <sz val="10"/>
      <color indexed="8"/>
      <name val="Helvetica Neue"/>
      <family val="2"/>
    </font>
    <font>
      <sz val="10"/>
      <color indexed="8"/>
      <name val="Helvetica Neue"/>
      <family val="2"/>
    </font>
    <font>
      <u/>
      <sz val="10"/>
      <color indexed="8"/>
      <name val="Helvetica Neue"/>
      <family val="2"/>
    </font>
    <font>
      <b/>
      <u/>
      <sz val="10"/>
      <color indexed="8"/>
      <name val="Helvetica Neue"/>
      <family val="2"/>
    </font>
    <font>
      <sz val="12"/>
      <color indexed="8"/>
      <name val="Avenir Next Regular"/>
    </font>
    <font>
      <sz val="10"/>
      <color indexed="8"/>
      <name val="Avenir Next Demi Bold"/>
      <family val="2"/>
    </font>
    <font>
      <sz val="10"/>
      <color indexed="17"/>
      <name val="Avenir Next Demi Bold"/>
      <family val="2"/>
    </font>
  </fonts>
  <fills count="8">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indexed="19"/>
        <bgColor auto="1"/>
      </patternFill>
    </fill>
  </fills>
  <borders count="16">
    <border>
      <left/>
      <right/>
      <top/>
      <bottom/>
      <diagonal/>
    </border>
    <border>
      <left style="thin">
        <color indexed="9"/>
      </left>
      <right style="thin">
        <color indexed="10"/>
      </right>
      <top style="thin">
        <color indexed="9"/>
      </top>
      <bottom style="thin">
        <color indexed="10"/>
      </bottom>
      <diagonal/>
    </border>
    <border>
      <left style="thin">
        <color indexed="10"/>
      </left>
      <right style="thin">
        <color indexed="10"/>
      </right>
      <top style="thin">
        <color indexed="9"/>
      </top>
      <bottom style="thin">
        <color indexed="10"/>
      </bottom>
      <diagonal/>
    </border>
    <border>
      <left style="thin">
        <color indexed="10"/>
      </left>
      <right style="thin">
        <color indexed="9"/>
      </right>
      <top style="thin">
        <color indexed="9"/>
      </top>
      <bottom style="thin">
        <color indexed="10"/>
      </bottom>
      <diagonal/>
    </border>
    <border>
      <left style="thin">
        <color indexed="9"/>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9"/>
      </right>
      <top style="thin">
        <color indexed="10"/>
      </top>
      <bottom style="thin">
        <color indexed="10"/>
      </bottom>
      <diagonal/>
    </border>
    <border>
      <left style="thin">
        <color indexed="9"/>
      </left>
      <right style="thin">
        <color indexed="10"/>
      </right>
      <top style="thin">
        <color indexed="10"/>
      </top>
      <bottom style="thin">
        <color indexed="9"/>
      </bottom>
      <diagonal/>
    </border>
    <border>
      <left style="thin">
        <color indexed="10"/>
      </left>
      <right style="thin">
        <color indexed="10"/>
      </right>
      <top style="thin">
        <color indexed="10"/>
      </top>
      <bottom style="thin">
        <color indexed="9"/>
      </bottom>
      <diagonal/>
    </border>
    <border>
      <left style="thin">
        <color indexed="10"/>
      </left>
      <right style="thin">
        <color indexed="9"/>
      </right>
      <top style="thin">
        <color indexed="10"/>
      </top>
      <bottom style="thin">
        <color indexed="9"/>
      </bottom>
      <diagonal/>
    </border>
    <border>
      <left style="thin">
        <color indexed="13"/>
      </left>
      <right style="thin">
        <color indexed="13"/>
      </right>
      <top style="thin">
        <color indexed="13"/>
      </top>
      <bottom style="thin">
        <color indexed="13"/>
      </bottom>
      <diagonal/>
    </border>
    <border>
      <left style="thin">
        <color indexed="9"/>
      </left>
      <right/>
      <top style="thin">
        <color indexed="9"/>
      </top>
      <bottom style="thin">
        <color indexed="10"/>
      </bottom>
      <diagonal/>
    </border>
    <border>
      <left/>
      <right/>
      <top style="thin">
        <color indexed="9"/>
      </top>
      <bottom style="thin">
        <color indexed="10"/>
      </bottom>
      <diagonal/>
    </border>
    <border>
      <left/>
      <right style="thin">
        <color indexed="9"/>
      </right>
      <top style="thin">
        <color indexed="9"/>
      </top>
      <bottom style="thin">
        <color indexed="10"/>
      </bottom>
      <diagonal/>
    </border>
    <border>
      <left style="thin">
        <color indexed="9"/>
      </left>
      <right style="thin">
        <color indexed="10"/>
      </right>
      <top style="thin">
        <color indexed="9"/>
      </top>
      <bottom style="thin">
        <color indexed="9"/>
      </bottom>
      <diagonal/>
    </border>
    <border>
      <left style="thin">
        <color indexed="10"/>
      </left>
      <right style="thin">
        <color indexed="9"/>
      </right>
      <top style="thin">
        <color indexed="9"/>
      </top>
      <bottom style="thin">
        <color indexed="9"/>
      </bottom>
      <diagonal/>
    </border>
  </borders>
  <cellStyleXfs count="1">
    <xf numFmtId="0" fontId="0" fillId="0" borderId="0" applyNumberFormat="0" applyFill="0" applyBorder="0" applyProtection="0">
      <alignment vertical="top" wrapText="1"/>
    </xf>
  </cellStyleXfs>
  <cellXfs count="75">
    <xf numFmtId="0" fontId="0" fillId="0" borderId="0" xfId="0">
      <alignment vertical="top" wrapText="1"/>
    </xf>
    <xf numFmtId="0" fontId="0" fillId="0" borderId="0" xfId="0" applyNumberFormat="1">
      <alignment vertical="top" wrapText="1"/>
    </xf>
    <xf numFmtId="49" fontId="2" fillId="0" borderId="1" xfId="0" applyNumberFormat="1" applyFont="1" applyBorder="1">
      <alignment vertical="top" wrapText="1"/>
    </xf>
    <xf numFmtId="49" fontId="2" fillId="0" borderId="2" xfId="0" applyNumberFormat="1" applyFont="1" applyBorder="1">
      <alignment vertical="top" wrapText="1"/>
    </xf>
    <xf numFmtId="49" fontId="2" fillId="0" borderId="3" xfId="0" applyNumberFormat="1" applyFont="1" applyBorder="1">
      <alignment vertical="top" wrapText="1"/>
    </xf>
    <xf numFmtId="49" fontId="3" fillId="0" borderId="4" xfId="0" applyNumberFormat="1" applyFont="1" applyBorder="1">
      <alignment vertical="top" wrapText="1"/>
    </xf>
    <xf numFmtId="164" fontId="3" fillId="0" borderId="5" xfId="0" applyNumberFormat="1" applyFont="1" applyBorder="1">
      <alignment vertical="top" wrapText="1"/>
    </xf>
    <xf numFmtId="164" fontId="3" fillId="2" borderId="5" xfId="0" applyNumberFormat="1" applyFont="1" applyFill="1" applyBorder="1">
      <alignment vertical="top" wrapText="1"/>
    </xf>
    <xf numFmtId="164" fontId="3" fillId="0" borderId="6" xfId="0" applyNumberFormat="1" applyFont="1" applyBorder="1">
      <alignment vertical="top" wrapText="1"/>
    </xf>
    <xf numFmtId="165" fontId="3" fillId="0" borderId="5" xfId="0" applyNumberFormat="1" applyFont="1" applyBorder="1">
      <alignment vertical="top" wrapText="1"/>
    </xf>
    <xf numFmtId="0" fontId="3" fillId="0" borderId="5" xfId="0" applyFont="1" applyBorder="1">
      <alignment vertical="top" wrapText="1"/>
    </xf>
    <xf numFmtId="165" fontId="3" fillId="2" borderId="6" xfId="0" applyNumberFormat="1" applyFont="1" applyFill="1" applyBorder="1">
      <alignment vertical="top" wrapText="1"/>
    </xf>
    <xf numFmtId="166" fontId="3" fillId="0" borderId="5" xfId="0" applyNumberFormat="1" applyFont="1" applyBorder="1">
      <alignment vertical="top" wrapText="1"/>
    </xf>
    <xf numFmtId="166" fontId="3" fillId="2" borderId="6" xfId="0" applyNumberFormat="1" applyFont="1" applyFill="1" applyBorder="1">
      <alignment vertical="top" wrapText="1"/>
    </xf>
    <xf numFmtId="3" fontId="3" fillId="0" borderId="5" xfId="0" applyNumberFormat="1" applyFont="1" applyBorder="1">
      <alignment vertical="top" wrapText="1"/>
    </xf>
    <xf numFmtId="3" fontId="3" fillId="2" borderId="5" xfId="0" applyNumberFormat="1" applyFont="1" applyFill="1" applyBorder="1">
      <alignment vertical="top" wrapText="1"/>
    </xf>
    <xf numFmtId="3" fontId="3" fillId="0" borderId="6" xfId="0" applyNumberFormat="1" applyFont="1" applyBorder="1">
      <alignment vertical="top" wrapText="1"/>
    </xf>
    <xf numFmtId="164" fontId="3" fillId="3" borderId="5" xfId="0" applyNumberFormat="1" applyFont="1" applyFill="1" applyBorder="1">
      <alignment vertical="top" wrapText="1"/>
    </xf>
    <xf numFmtId="49" fontId="3" fillId="0" borderId="7" xfId="0" applyNumberFormat="1" applyFont="1" applyBorder="1">
      <alignment vertical="top" wrapText="1"/>
    </xf>
    <xf numFmtId="164" fontId="3" fillId="3" borderId="8" xfId="0" applyNumberFormat="1" applyFont="1" applyFill="1" applyBorder="1">
      <alignment vertical="top" wrapText="1"/>
    </xf>
    <xf numFmtId="164" fontId="3" fillId="0" borderId="9" xfId="0" applyNumberFormat="1" applyFont="1" applyBorder="1">
      <alignment vertical="top" wrapText="1"/>
    </xf>
    <xf numFmtId="0" fontId="3" fillId="0" borderId="0" xfId="0" applyNumberFormat="1" applyFont="1">
      <alignment vertical="top" wrapText="1"/>
    </xf>
    <xf numFmtId="49" fontId="2" fillId="0" borderId="10" xfId="0" applyNumberFormat="1" applyFont="1" applyBorder="1">
      <alignment vertical="top" wrapText="1"/>
    </xf>
    <xf numFmtId="49" fontId="3" fillId="0" borderId="10" xfId="0" applyNumberFormat="1" applyFont="1" applyBorder="1">
      <alignment vertical="top" wrapText="1"/>
    </xf>
    <xf numFmtId="164" fontId="3" fillId="2" borderId="10" xfId="0" applyNumberFormat="1" applyFont="1" applyFill="1" applyBorder="1">
      <alignment vertical="top" wrapText="1"/>
    </xf>
    <xf numFmtId="164" fontId="3" fillId="0" borderId="10" xfId="0" applyNumberFormat="1" applyFont="1" applyBorder="1">
      <alignment vertical="top" wrapText="1"/>
    </xf>
    <xf numFmtId="9" fontId="3" fillId="0" borderId="10" xfId="0" applyNumberFormat="1" applyFont="1" applyBorder="1">
      <alignment vertical="top" wrapText="1"/>
    </xf>
    <xf numFmtId="49" fontId="4" fillId="0" borderId="10" xfId="0" applyNumberFormat="1" applyFont="1" applyBorder="1">
      <alignment vertical="top" wrapText="1"/>
    </xf>
    <xf numFmtId="164" fontId="4" fillId="3" borderId="10" xfId="0" applyNumberFormat="1" applyFont="1" applyFill="1" applyBorder="1">
      <alignment vertical="top" wrapText="1"/>
    </xf>
    <xf numFmtId="0" fontId="3" fillId="0" borderId="10" xfId="0" applyFont="1" applyBorder="1">
      <alignment vertical="top" wrapText="1"/>
    </xf>
    <xf numFmtId="164" fontId="3" fillId="3" borderId="10" xfId="0" applyNumberFormat="1" applyFont="1" applyFill="1" applyBorder="1">
      <alignment vertical="top" wrapText="1"/>
    </xf>
    <xf numFmtId="0" fontId="2" fillId="0" borderId="10" xfId="0" applyFont="1" applyBorder="1">
      <alignment vertical="top" wrapText="1"/>
    </xf>
    <xf numFmtId="9" fontId="3" fillId="2" borderId="10" xfId="0" applyNumberFormat="1" applyFont="1" applyFill="1" applyBorder="1">
      <alignment vertical="top" wrapText="1"/>
    </xf>
    <xf numFmtId="49" fontId="5" fillId="0" borderId="10" xfId="0" applyNumberFormat="1" applyFont="1" applyBorder="1">
      <alignment vertical="top" wrapText="1"/>
    </xf>
    <xf numFmtId="164" fontId="2" fillId="3" borderId="10" xfId="0" applyNumberFormat="1" applyFont="1" applyFill="1" applyBorder="1">
      <alignment vertical="top" wrapText="1"/>
    </xf>
    <xf numFmtId="9" fontId="3" fillId="3" borderId="10" xfId="0" applyNumberFormat="1" applyFont="1" applyFill="1" applyBorder="1">
      <alignment vertical="top" wrapText="1"/>
    </xf>
    <xf numFmtId="165" fontId="3" fillId="3" borderId="10" xfId="0" applyNumberFormat="1" applyFont="1" applyFill="1" applyBorder="1">
      <alignment vertical="top" wrapText="1"/>
    </xf>
    <xf numFmtId="0" fontId="0" fillId="4" borderId="0" xfId="0" applyNumberFormat="1" applyFill="1">
      <alignment vertical="top" wrapText="1"/>
    </xf>
    <xf numFmtId="49" fontId="7" fillId="5" borderId="1" xfId="0" applyNumberFormat="1" applyFont="1" applyFill="1" applyBorder="1">
      <alignment vertical="top" wrapText="1"/>
    </xf>
    <xf numFmtId="164" fontId="0" fillId="3" borderId="3" xfId="0" applyNumberFormat="1" applyFill="1" applyBorder="1">
      <alignment vertical="top" wrapText="1"/>
    </xf>
    <xf numFmtId="49" fontId="7" fillId="5" borderId="4" xfId="0" applyNumberFormat="1" applyFont="1" applyFill="1" applyBorder="1">
      <alignment vertical="top" wrapText="1"/>
    </xf>
    <xf numFmtId="165" fontId="0" fillId="3" borderId="6" xfId="0" applyNumberFormat="1" applyFill="1" applyBorder="1">
      <alignment vertical="top" wrapText="1"/>
    </xf>
    <xf numFmtId="166" fontId="0" fillId="3" borderId="6" xfId="0" applyNumberFormat="1" applyFill="1" applyBorder="1">
      <alignment vertical="top" wrapText="1"/>
    </xf>
    <xf numFmtId="3" fontId="0" fillId="3" borderId="6" xfId="0" applyNumberFormat="1" applyFill="1" applyBorder="1">
      <alignment vertical="top" wrapText="1"/>
    </xf>
    <xf numFmtId="164" fontId="0" fillId="3" borderId="6" xfId="0" applyNumberFormat="1" applyFill="1" applyBorder="1">
      <alignment vertical="top" wrapText="1"/>
    </xf>
    <xf numFmtId="49" fontId="7" fillId="5" borderId="7" xfId="0" applyNumberFormat="1" applyFont="1" applyFill="1" applyBorder="1">
      <alignment vertical="top" wrapText="1"/>
    </xf>
    <xf numFmtId="164" fontId="0" fillId="3" borderId="9" xfId="0" applyNumberFormat="1" applyFill="1" applyBorder="1">
      <alignment vertical="top" wrapText="1"/>
    </xf>
    <xf numFmtId="49" fontId="8" fillId="6" borderId="11" xfId="0" applyNumberFormat="1" applyFont="1" applyFill="1" applyBorder="1">
      <alignment vertical="top" wrapText="1"/>
    </xf>
    <xf numFmtId="166" fontId="8" fillId="6" borderId="12" xfId="0" applyNumberFormat="1" applyFont="1" applyFill="1" applyBorder="1">
      <alignment vertical="top" wrapText="1"/>
    </xf>
    <xf numFmtId="166" fontId="8" fillId="6" borderId="13" xfId="0" applyNumberFormat="1" applyFont="1" applyFill="1" applyBorder="1">
      <alignment vertical="top" wrapText="1"/>
    </xf>
    <xf numFmtId="164" fontId="7" fillId="5" borderId="4" xfId="0" applyNumberFormat="1" applyFont="1" applyFill="1" applyBorder="1" applyAlignment="1">
      <alignment horizontal="center" vertical="top" wrapText="1"/>
    </xf>
    <xf numFmtId="164" fontId="0" fillId="4" borderId="5" xfId="0" applyNumberFormat="1" applyFill="1" applyBorder="1">
      <alignment vertical="top" wrapText="1"/>
    </xf>
    <xf numFmtId="164" fontId="0" fillId="4" borderId="6" xfId="0" applyNumberFormat="1" applyFill="1" applyBorder="1">
      <alignment vertical="top" wrapText="1"/>
    </xf>
    <xf numFmtId="164" fontId="0" fillId="7" borderId="5" xfId="0" applyNumberFormat="1" applyFill="1" applyBorder="1">
      <alignment vertical="top" wrapText="1"/>
    </xf>
    <xf numFmtId="164" fontId="0" fillId="7" borderId="6" xfId="0" applyNumberFormat="1" applyFill="1" applyBorder="1">
      <alignment vertical="top" wrapText="1"/>
    </xf>
    <xf numFmtId="164" fontId="7" fillId="5" borderId="7" xfId="0" applyNumberFormat="1" applyFont="1" applyFill="1" applyBorder="1" applyAlignment="1">
      <alignment horizontal="center" vertical="top" wrapText="1"/>
    </xf>
    <xf numFmtId="164" fontId="0" fillId="4" borderId="8" xfId="0" applyNumberFormat="1" applyFill="1" applyBorder="1">
      <alignment vertical="top" wrapText="1"/>
    </xf>
    <xf numFmtId="164" fontId="0" fillId="4" borderId="9" xfId="0" applyNumberFormat="1" applyFill="1" applyBorder="1">
      <alignment vertical="top" wrapText="1"/>
    </xf>
    <xf numFmtId="49" fontId="7" fillId="5" borderId="14" xfId="0" applyNumberFormat="1" applyFont="1" applyFill="1" applyBorder="1" applyAlignment="1">
      <alignment horizontal="center" vertical="top" wrapText="1"/>
    </xf>
    <xf numFmtId="165" fontId="0" fillId="4" borderId="15" xfId="0" applyNumberFormat="1" applyFill="1" applyBorder="1">
      <alignment vertical="top" wrapText="1"/>
    </xf>
    <xf numFmtId="49" fontId="8" fillId="6" borderId="11" xfId="0" applyNumberFormat="1" applyFont="1" applyFill="1" applyBorder="1" applyAlignment="1">
      <alignment horizontal="center" vertical="top" wrapText="1"/>
    </xf>
    <xf numFmtId="49" fontId="8" fillId="6" borderId="12" xfId="0" applyNumberFormat="1" applyFont="1" applyFill="1" applyBorder="1" applyAlignment="1">
      <alignment horizontal="center" vertical="top" wrapText="1"/>
    </xf>
    <xf numFmtId="49" fontId="8" fillId="6" borderId="13" xfId="0" applyNumberFormat="1" applyFont="1" applyFill="1" applyBorder="1" applyAlignment="1">
      <alignment horizontal="center" vertical="top" wrapText="1"/>
    </xf>
    <xf numFmtId="1" fontId="0" fillId="4" borderId="4" xfId="0" applyNumberFormat="1" applyFill="1" applyBorder="1">
      <alignment vertical="top" wrapText="1"/>
    </xf>
    <xf numFmtId="167" fontId="0" fillId="4" borderId="5" xfId="0" applyNumberFormat="1" applyFill="1" applyBorder="1">
      <alignment vertical="top" wrapText="1"/>
    </xf>
    <xf numFmtId="167" fontId="0" fillId="4" borderId="6" xfId="0" applyNumberFormat="1" applyFill="1" applyBorder="1">
      <alignment vertical="top" wrapText="1"/>
    </xf>
    <xf numFmtId="1" fontId="0" fillId="7" borderId="4" xfId="0" applyNumberFormat="1" applyFill="1" applyBorder="1">
      <alignment vertical="top" wrapText="1"/>
    </xf>
    <xf numFmtId="167" fontId="0" fillId="7" borderId="5" xfId="0" applyNumberFormat="1" applyFill="1" applyBorder="1">
      <alignment vertical="top" wrapText="1"/>
    </xf>
    <xf numFmtId="167" fontId="0" fillId="7" borderId="6" xfId="0" applyNumberFormat="1" applyFill="1" applyBorder="1">
      <alignment vertical="top" wrapText="1"/>
    </xf>
    <xf numFmtId="1" fontId="0" fillId="7" borderId="7" xfId="0" applyNumberFormat="1" applyFill="1" applyBorder="1">
      <alignment vertical="top" wrapText="1"/>
    </xf>
    <xf numFmtId="167" fontId="0" fillId="7" borderId="8" xfId="0" applyNumberFormat="1" applyFill="1" applyBorder="1">
      <alignment vertical="top" wrapText="1"/>
    </xf>
    <xf numFmtId="167" fontId="0" fillId="7" borderId="9" xfId="0" applyNumberFormat="1" applyFill="1" applyBorder="1">
      <alignment vertical="top" wrapText="1"/>
    </xf>
    <xf numFmtId="0" fontId="0" fillId="0" borderId="0" xfId="0" applyBorder="1">
      <alignment vertical="top" wrapText="1"/>
    </xf>
    <xf numFmtId="0" fontId="1" fillId="0" borderId="0" xfId="0" applyFont="1" applyAlignment="1">
      <alignment horizontal="center" vertical="center"/>
    </xf>
    <xf numFmtId="0" fontId="6" fillId="4" borderId="0" xfId="0" applyFont="1" applyFill="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3AFAA"/>
      <rgbColor rgb="FFCCCAC6"/>
      <rgbColor rgb="FFA0B4F0"/>
      <rgbColor rgb="FFEAEAEA"/>
      <rgbColor rgb="FFA5A5A5"/>
      <rgbColor rgb="FF4169E1"/>
      <rgbColor rgb="FFFFFBEF"/>
      <rgbColor rgb="FFE4E2DE"/>
      <rgbColor rgb="FFFEFFFE"/>
      <rgbColor rgb="FFAA7941"/>
      <rgbColor rgb="FFF0EBE2"/>
      <rgbColor rgb="FF494A49"/>
      <rgbColor rgb="FFB8B8B8"/>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200" b="0" i="0" u="none" strike="noStrike">
                <a:solidFill>
                  <a:srgbClr val="000000"/>
                </a:solidFill>
                <a:latin typeface="Avenir Next Regular"/>
              </a:defRPr>
            </a:pPr>
            <a:r>
              <a:rPr lang="en-US" sz="1200" b="0" i="0" u="none" strike="noStrike">
                <a:solidFill>
                  <a:srgbClr val="000000"/>
                </a:solidFill>
                <a:latin typeface="Avenir Next Regular"/>
              </a:rPr>
              <a:t>Monthly Payment by Interest Rate</a:t>
            </a:r>
          </a:p>
        </c:rich>
      </c:tx>
      <c:layout>
        <c:manualLayout>
          <c:xMode val="edge"/>
          <c:yMode val="edge"/>
          <c:x val="0.184006"/>
          <c:y val="0"/>
          <c:w val="0.63198699999999997"/>
          <c:h val="0.153586"/>
        </c:manualLayout>
      </c:layout>
      <c:overlay val="1"/>
      <c:spPr>
        <a:noFill/>
        <a:effectLst/>
      </c:spPr>
    </c:title>
    <c:autoTitleDeleted val="0"/>
    <c:plotArea>
      <c:layout>
        <c:manualLayout>
          <c:layoutTarget val="inner"/>
          <c:xMode val="edge"/>
          <c:yMode val="edge"/>
          <c:x val="0.15350900000000001"/>
          <c:y val="0.153586"/>
          <c:w val="0.84149099999999999"/>
          <c:h val="0.73495299999999997"/>
        </c:manualLayout>
      </c:layout>
      <c:barChart>
        <c:barDir val="col"/>
        <c:grouping val="clustered"/>
        <c:varyColors val="0"/>
        <c:ser>
          <c:idx val="0"/>
          <c:order val="0"/>
          <c:tx>
            <c:v>Series1</c:v>
          </c:tx>
          <c:spPr>
            <a:solidFill>
              <a:srgbClr val="AA7942"/>
            </a:solidFill>
            <a:ln w="12700" cap="flat">
              <a:noFill/>
              <a:miter lim="400000"/>
            </a:ln>
            <a:effectLst/>
          </c:spPr>
          <c:invertIfNegative val="0"/>
          <c:dLbls>
            <c:spPr>
              <a:noFill/>
              <a:ln>
                <a:noFill/>
              </a:ln>
              <a:effectLst/>
            </c:spPr>
            <c:txPr>
              <a:bodyPr/>
              <a:lstStyle/>
              <a:p>
                <a:pPr>
                  <a:defRPr sz="1200" b="0" i="0" u="none" strike="noStrike">
                    <a:solidFill>
                      <a:srgbClr val="FFFFFF"/>
                    </a:solidFill>
                    <a:latin typeface="Avenir Next Regula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('Mortgage Info'!$B$12,'Mortgage Info'!$D$12,'Mortgage Info'!$F$12)</c:f>
              <c:numCache>
                <c:formatCode>#,##0.000%</c:formatCode>
                <c:ptCount val="3"/>
                <c:pt idx="0">
                  <c:v>0.06</c:v>
                </c:pt>
                <c:pt idx="1">
                  <c:v>6.5000000000000002E-2</c:v>
                </c:pt>
                <c:pt idx="2">
                  <c:v>7.0000000000000007E-2</c:v>
                </c:pt>
              </c:numCache>
            </c:numRef>
          </c:cat>
          <c:val>
            <c:numRef>
              <c:f>('Mortgage Info'!$B$18,'Mortgage Info'!$D$18,'Mortgage Info'!$F$18)</c:f>
              <c:numCache>
                <c:formatCode>"$"#,##0</c:formatCode>
                <c:ptCount val="3"/>
                <c:pt idx="0">
                  <c:v>509.61794637983951</c:v>
                </c:pt>
                <c:pt idx="1">
                  <c:v>537.25781996901912</c:v>
                </c:pt>
                <c:pt idx="2">
                  <c:v>565.5071209023057</c:v>
                </c:pt>
              </c:numCache>
            </c:numRef>
          </c:val>
          <c:extLst>
            <c:ext xmlns:c16="http://schemas.microsoft.com/office/drawing/2014/chart" uri="{C3380CC4-5D6E-409C-BE32-E72D297353CC}">
              <c16:uniqueId val="{00000000-CF4D-BB4A-A17A-43B4C54E14DA}"/>
            </c:ext>
          </c:extLst>
        </c:ser>
        <c:dLbls>
          <c:showLegendKey val="0"/>
          <c:showVal val="0"/>
          <c:showCatName val="0"/>
          <c:showSerName val="0"/>
          <c:showPercent val="0"/>
          <c:showBubbleSize val="0"/>
        </c:dLbls>
        <c:gapWidth val="20"/>
        <c:overlap val="-10"/>
        <c:axId val="2094734552"/>
        <c:axId val="2094734553"/>
      </c:barChart>
      <c:catAx>
        <c:axId val="2094734552"/>
        <c:scaling>
          <c:orientation val="minMax"/>
        </c:scaling>
        <c:delete val="0"/>
        <c:axPos val="b"/>
        <c:numFmt formatCode="#,##0.000%" sourceLinked="1"/>
        <c:majorTickMark val="none"/>
        <c:minorTickMark val="none"/>
        <c:tickLblPos val="low"/>
        <c:spPr>
          <a:ln w="12700" cap="flat">
            <a:solidFill>
              <a:srgbClr val="000000"/>
            </a:solidFill>
            <a:prstDash val="solid"/>
            <a:miter lim="400000"/>
          </a:ln>
        </c:spPr>
        <c:txPr>
          <a:bodyPr rot="0"/>
          <a:lstStyle/>
          <a:p>
            <a:pPr>
              <a:defRPr sz="1000" b="0" i="0" u="none" strike="noStrike">
                <a:solidFill>
                  <a:srgbClr val="000000"/>
                </a:solidFill>
                <a:latin typeface="Avenir Next Regular"/>
              </a:defRPr>
            </a:pPr>
            <a:endParaRPr lang="en-US"/>
          </a:p>
        </c:txPr>
        <c:crossAx val="2094734553"/>
        <c:crosses val="autoZero"/>
        <c:auto val="1"/>
        <c:lblAlgn val="ctr"/>
        <c:lblOffset val="100"/>
        <c:noMultiLvlLbl val="1"/>
      </c:catAx>
      <c:valAx>
        <c:axId val="2094734553"/>
        <c:scaling>
          <c:orientation val="minMax"/>
        </c:scaling>
        <c:delete val="0"/>
        <c:axPos val="l"/>
        <c:majorGridlines>
          <c:spPr>
            <a:ln w="6350" cap="flat">
              <a:solidFill>
                <a:srgbClr val="B8B8B8"/>
              </a:solidFill>
              <a:prstDash val="solid"/>
              <a:miter lim="400000"/>
            </a:ln>
          </c:spPr>
        </c:majorGridlines>
        <c:minorGridlines>
          <c:spPr>
            <a:ln w="6350" cap="flat">
              <a:solidFill>
                <a:srgbClr val="000000"/>
              </a:solidFill>
              <a:prstDash val="solid"/>
              <a:miter lim="400000"/>
            </a:ln>
          </c:spPr>
        </c:minorGridlines>
        <c:numFmt formatCode="&quot;$&quot;#,##0" sourceLinked="1"/>
        <c:majorTickMark val="none"/>
        <c:minorTickMark val="none"/>
        <c:tickLblPos val="nextTo"/>
        <c:spPr>
          <a:ln w="12700" cap="flat">
            <a:noFill/>
            <a:prstDash val="solid"/>
            <a:miter lim="400000"/>
          </a:ln>
        </c:spPr>
        <c:txPr>
          <a:bodyPr rot="0"/>
          <a:lstStyle/>
          <a:p>
            <a:pPr>
              <a:defRPr sz="1000" b="0" i="0" u="none" strike="noStrike">
                <a:solidFill>
                  <a:srgbClr val="000000"/>
                </a:solidFill>
                <a:latin typeface="Avenir Next Regular"/>
              </a:defRPr>
            </a:pPr>
            <a:endParaRPr lang="en-US"/>
          </a:p>
        </c:txPr>
        <c:crossAx val="2094734552"/>
        <c:crosses val="autoZero"/>
        <c:crossBetween val="between"/>
        <c:majorUnit val="50"/>
        <c:minorUnit val="25"/>
      </c:valAx>
      <c:spPr>
        <a:noFill/>
        <a:ln w="12700" cap="flat">
          <a:noFill/>
          <a:miter lim="400000"/>
        </a:ln>
        <a:effectLst/>
      </c:spPr>
    </c:plotArea>
    <c:plotVisOnly val="1"/>
    <c:dispBlanksAs val="gap"/>
    <c:showDLblsOverMax val="1"/>
  </c:chart>
  <c:spPr>
    <a:noFill/>
    <a:ln>
      <a:noFill/>
    </a:ln>
    <a:effec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33240</xdr:colOff>
      <xdr:row>0</xdr:row>
      <xdr:rowOff>165100</xdr:rowOff>
    </xdr:to>
    <xdr:pic>
      <xdr:nvPicPr>
        <xdr:cNvPr id="2" name="Picture 1">
          <a:extLst>
            <a:ext uri="{FF2B5EF4-FFF2-40B4-BE49-F238E27FC236}">
              <a16:creationId xmlns:a16="http://schemas.microsoft.com/office/drawing/2014/main" id="{5BFE37CB-3E44-CE6C-78DE-1F1AB79C5957}"/>
            </a:ext>
          </a:extLst>
        </xdr:cNvPr>
        <xdr:cNvPicPr>
          <a:picLocks noChangeAspect="1"/>
        </xdr:cNvPicPr>
      </xdr:nvPicPr>
      <xdr:blipFill>
        <a:blip xmlns:r="http://schemas.openxmlformats.org/officeDocument/2006/relationships" r:embed="rId1"/>
        <a:stretch>
          <a:fillRect/>
        </a:stretch>
      </xdr:blipFill>
      <xdr:spPr>
        <a:xfrm>
          <a:off x="0" y="0"/>
          <a:ext cx="6637240" cy="7988300"/>
        </a:xfrm>
        <a:prstGeom prst="rect">
          <a:avLst/>
        </a:prstGeom>
      </xdr:spPr>
    </xdr:pic>
    <xdr:clientData/>
  </xdr:twoCellAnchor>
  <xdr:twoCellAnchor editAs="oneCell">
    <xdr:from>
      <xdr:col>0</xdr:col>
      <xdr:colOff>0</xdr:colOff>
      <xdr:row>0</xdr:row>
      <xdr:rowOff>0</xdr:rowOff>
    </xdr:from>
    <xdr:to>
      <xdr:col>13</xdr:col>
      <xdr:colOff>783166</xdr:colOff>
      <xdr:row>76</xdr:row>
      <xdr:rowOff>158112</xdr:rowOff>
    </xdr:to>
    <xdr:pic>
      <xdr:nvPicPr>
        <xdr:cNvPr id="6" name="Picture 5">
          <a:extLst>
            <a:ext uri="{FF2B5EF4-FFF2-40B4-BE49-F238E27FC236}">
              <a16:creationId xmlns:a16="http://schemas.microsoft.com/office/drawing/2014/main" id="{65548CEF-1825-8E0A-4F07-8D109508F2BF}"/>
            </a:ext>
          </a:extLst>
        </xdr:cNvPr>
        <xdr:cNvPicPr>
          <a:picLocks noChangeAspect="1"/>
        </xdr:cNvPicPr>
      </xdr:nvPicPr>
      <xdr:blipFill>
        <a:blip xmlns:r="http://schemas.openxmlformats.org/officeDocument/2006/relationships" r:embed="rId2"/>
        <a:stretch>
          <a:fillRect/>
        </a:stretch>
      </xdr:blipFill>
      <xdr:spPr>
        <a:xfrm>
          <a:off x="0" y="0"/>
          <a:ext cx="11514666" cy="146361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894238</xdr:colOff>
      <xdr:row>0</xdr:row>
      <xdr:rowOff>0</xdr:rowOff>
    </xdr:from>
    <xdr:to>
      <xdr:col>3</xdr:col>
      <xdr:colOff>249092</xdr:colOff>
      <xdr:row>0</xdr:row>
      <xdr:rowOff>490071</xdr:rowOff>
    </xdr:to>
    <xdr:sp macro="" textlink="">
      <xdr:nvSpPr>
        <xdr:cNvPr id="2" name="Shape 2">
          <a:extLst>
            <a:ext uri="{FF2B5EF4-FFF2-40B4-BE49-F238E27FC236}">
              <a16:creationId xmlns:a16="http://schemas.microsoft.com/office/drawing/2014/main" id="{00000000-0008-0000-0000-000002000000}"/>
            </a:ext>
          </a:extLst>
        </xdr:cNvPr>
        <xdr:cNvSpPr txBox="1"/>
      </xdr:nvSpPr>
      <xdr:spPr>
        <a:xfrm>
          <a:off x="894238" y="0"/>
          <a:ext cx="3507847" cy="490071"/>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50800" tIns="50800" rIns="50800" bIns="50800" numCol="1" anchor="t">
          <a:spAutoFit/>
        </a:bodyPr>
        <a:lstStyle/>
        <a:p>
          <a:pPr marL="0" marR="0" indent="0" algn="l" defTabSz="457200" latinLnBrk="0">
            <a:lnSpc>
              <a:spcPct val="100000"/>
            </a:lnSpc>
            <a:spcBef>
              <a:spcPts val="400"/>
            </a:spcBef>
            <a:spcAft>
              <a:spcPts val="0"/>
            </a:spcAft>
            <a:buClrTx/>
            <a:buSzTx/>
            <a:buFontTx/>
            <a:buNone/>
            <a:tabLst/>
            <a:defRPr sz="2700" b="0" i="0" u="none" strike="noStrike" cap="none" spc="0" baseline="0">
              <a:solidFill>
                <a:srgbClr val="4169E1"/>
              </a:solidFill>
              <a:uFillTx/>
              <a:latin typeface="Sansation Bold"/>
              <a:ea typeface="Sansation Bold"/>
              <a:cs typeface="Sansation Bold"/>
              <a:sym typeface="Sansation Bold"/>
            </a:defRPr>
          </a:pPr>
          <a:r>
            <a:rPr sz="2700" b="0" i="0" u="none" strike="noStrike" cap="none" spc="0" baseline="0">
              <a:solidFill>
                <a:srgbClr val="4169E1"/>
              </a:solidFill>
              <a:uFillTx/>
              <a:latin typeface="Sansation Bold"/>
              <a:ea typeface="Sansation Bold"/>
              <a:cs typeface="Sansation Bold"/>
              <a:sym typeface="Sansation Bold"/>
            </a:rPr>
            <a:t>KINGDOM REIN</a:t>
          </a:r>
          <a:r>
            <a:rPr lang="en-US" sz="2700" b="0" i="0" u="none" strike="noStrike" cap="none" spc="0" baseline="0">
              <a:solidFill>
                <a:srgbClr val="4169E1"/>
              </a:solidFill>
              <a:uFillTx/>
              <a:latin typeface="Sansation Bold"/>
              <a:ea typeface="Sansation Bold"/>
              <a:cs typeface="Sansation Bold"/>
              <a:sym typeface="Sansation Bold"/>
            </a:rPr>
            <a:t>™</a:t>
          </a:r>
          <a:endParaRPr sz="900" b="0" i="0" u="none" strike="noStrike" cap="none" spc="0" baseline="0">
            <a:solidFill>
              <a:srgbClr val="4169E1"/>
            </a:solidFill>
            <a:uFillTx/>
            <a:latin typeface="Sansation Bold"/>
            <a:ea typeface="Sansation Bold"/>
            <a:cs typeface="Sansation Bold"/>
            <a:sym typeface="Sansation Bold"/>
          </a:endParaRPr>
        </a:p>
      </xdr:txBody>
    </xdr:sp>
    <xdr:clientData/>
  </xdr:twoCellAnchor>
  <xdr:twoCellAnchor>
    <xdr:from>
      <xdr:col>1</xdr:col>
      <xdr:colOff>82743</xdr:colOff>
      <xdr:row>0</xdr:row>
      <xdr:rowOff>550333</xdr:rowOff>
    </xdr:from>
    <xdr:to>
      <xdr:col>4</xdr:col>
      <xdr:colOff>1030972</xdr:colOff>
      <xdr:row>1</xdr:row>
      <xdr:rowOff>118507</xdr:rowOff>
    </xdr:to>
    <xdr:sp macro="" textlink="">
      <xdr:nvSpPr>
        <xdr:cNvPr id="3" name="Shape 3">
          <a:extLst>
            <a:ext uri="{FF2B5EF4-FFF2-40B4-BE49-F238E27FC236}">
              <a16:creationId xmlns:a16="http://schemas.microsoft.com/office/drawing/2014/main" id="{00000000-0008-0000-0000-000003000000}"/>
            </a:ext>
          </a:extLst>
        </xdr:cNvPr>
        <xdr:cNvSpPr txBox="1"/>
      </xdr:nvSpPr>
      <xdr:spPr>
        <a:xfrm>
          <a:off x="997143" y="550333"/>
          <a:ext cx="5435562" cy="1041374"/>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50800" tIns="50800" rIns="50800" bIns="50800" numCol="1" anchor="t">
          <a:noAutofit/>
        </a:bodyPr>
        <a:lstStyle/>
        <a:p>
          <a:pPr marL="0" marR="0" indent="0" algn="l" defTabSz="457200" latinLnBrk="0">
            <a:lnSpc>
              <a:spcPct val="100000"/>
            </a:lnSpc>
            <a:spcBef>
              <a:spcPts val="400"/>
            </a:spcBef>
            <a:spcAft>
              <a:spcPts val="0"/>
            </a:spcAft>
            <a:buClrTx/>
            <a:buSzTx/>
            <a:buFontTx/>
            <a:buNone/>
            <a:tabLst/>
            <a:defRPr sz="900" b="0" i="0" u="sng" strike="noStrike" cap="none" spc="0" baseline="0">
              <a:solidFill>
                <a:srgbClr val="000000"/>
              </a:solidFill>
              <a:uFillTx/>
              <a:latin typeface="Helvetica Neue"/>
              <a:ea typeface="Helvetica Neue"/>
              <a:cs typeface="Helvetica Neue"/>
              <a:sym typeface="Helvetica Neue"/>
            </a:defRPr>
          </a:pPr>
          <a:r>
            <a:rPr sz="900" b="0" i="0" u="sng" strike="noStrike" cap="none" spc="0" baseline="0">
              <a:solidFill>
                <a:srgbClr val="000000"/>
              </a:solidFill>
              <a:uFillTx/>
              <a:latin typeface="Helvetica Neue"/>
              <a:ea typeface="Helvetica Neue"/>
              <a:cs typeface="Helvetica Neue"/>
              <a:sym typeface="Helvetica Neue"/>
            </a:rPr>
            <a:t>How to use this calculator</a:t>
          </a:r>
        </a:p>
        <a:p>
          <a:pPr marL="0" marR="0" indent="0" algn="l" defTabSz="457200" latinLnBrk="0">
            <a:lnSpc>
              <a:spcPct val="100000"/>
            </a:lnSpc>
            <a:spcBef>
              <a:spcPts val="400"/>
            </a:spcBef>
            <a:spcAft>
              <a:spcPts val="0"/>
            </a:spcAft>
            <a:buClrTx/>
            <a:buSzTx/>
            <a:buFontTx/>
            <a:buNone/>
            <a:tabLst/>
            <a:defRPr sz="900" b="0" i="0" u="none" strike="noStrike" cap="none" spc="0" baseline="0">
              <a:solidFill>
                <a:srgbClr val="000000"/>
              </a:solidFill>
              <a:uFillTx/>
              <a:latin typeface="Helvetica Neue"/>
              <a:ea typeface="Helvetica Neue"/>
              <a:cs typeface="Helvetica Neue"/>
              <a:sym typeface="Helvetica Neue"/>
            </a:defRPr>
          </a:pPr>
          <a:r>
            <a:rPr sz="900" b="0" i="0" u="none" strike="noStrike" cap="none" spc="0" baseline="0">
              <a:solidFill>
                <a:srgbClr val="000000"/>
              </a:solidFill>
              <a:uFillTx/>
              <a:latin typeface="Helvetica Neue"/>
              <a:ea typeface="Helvetica Neue"/>
              <a:cs typeface="Helvetica Neue"/>
              <a:sym typeface="Helvetica Neue"/>
            </a:rPr>
            <a:t>Fill in the blue boxes with your own numbers only.  The grey boxes will automatically populate based on the information in the blue boxes.  Begin with your mortgage information and then continue on to the estimated income and expense columns.  Included in the other tabs are further details on the mortgage amortization schedule.</a:t>
          </a:r>
        </a:p>
      </xdr:txBody>
    </xdr:sp>
    <xdr:clientData/>
  </xdr:twoCellAnchor>
  <xdr:twoCellAnchor>
    <xdr:from>
      <xdr:col>0</xdr:col>
      <xdr:colOff>909161</xdr:colOff>
      <xdr:row>0</xdr:row>
      <xdr:rowOff>498859</xdr:rowOff>
    </xdr:from>
    <xdr:to>
      <xdr:col>4</xdr:col>
      <xdr:colOff>1233104</xdr:colOff>
      <xdr:row>0</xdr:row>
      <xdr:rowOff>1463906</xdr:rowOff>
    </xdr:to>
    <xdr:sp macro="" textlink="">
      <xdr:nvSpPr>
        <xdr:cNvPr id="4" name="Shape 4">
          <a:extLst>
            <a:ext uri="{FF2B5EF4-FFF2-40B4-BE49-F238E27FC236}">
              <a16:creationId xmlns:a16="http://schemas.microsoft.com/office/drawing/2014/main" id="{00000000-0008-0000-0000-000004000000}"/>
            </a:ext>
          </a:extLst>
        </xdr:cNvPr>
        <xdr:cNvSpPr/>
      </xdr:nvSpPr>
      <xdr:spPr>
        <a:xfrm>
          <a:off x="909161" y="498859"/>
          <a:ext cx="5725676" cy="965047"/>
        </a:xfrm>
        <a:prstGeom prst="rect">
          <a:avLst/>
        </a:prstGeom>
        <a:noFill/>
        <a:ln w="12700" cap="flat">
          <a:solidFill>
            <a:srgbClr val="000000"/>
          </a:solidFill>
          <a:prstDash val="solid"/>
          <a:miter lim="400000"/>
        </a:ln>
        <a:effectLst>
          <a:outerShdw blurRad="88900" dist="68235" dir="2700000" rotWithShape="0">
            <a:schemeClr val="accent3">
              <a:satOff val="17877"/>
              <a:lumOff val="13752"/>
              <a:alpha val="61272"/>
            </a:schemeClr>
          </a:outerShdw>
        </a:effectLst>
      </xdr:spPr>
      <xdr:txBody>
        <a:bodyPr/>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177800</xdr:colOff>
      <xdr:row>0</xdr:row>
      <xdr:rowOff>725576</xdr:rowOff>
    </xdr:to>
    <xdr:sp macro="" textlink="">
      <xdr:nvSpPr>
        <xdr:cNvPr id="6" name="Shape 6">
          <a:extLst>
            <a:ext uri="{FF2B5EF4-FFF2-40B4-BE49-F238E27FC236}">
              <a16:creationId xmlns:a16="http://schemas.microsoft.com/office/drawing/2014/main" id="{00000000-0008-0000-0100-000006000000}"/>
            </a:ext>
          </a:extLst>
        </xdr:cNvPr>
        <xdr:cNvSpPr/>
      </xdr:nvSpPr>
      <xdr:spPr>
        <a:xfrm>
          <a:off x="-19050" y="-47321"/>
          <a:ext cx="6896100" cy="725578"/>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50800" tIns="50800" rIns="50800" bIns="50800" numCol="1" anchor="t">
          <a:spAutoFit/>
        </a:bodyPr>
        <a:lstStyle/>
        <a:p>
          <a:pPr marL="0" marR="0" indent="0" algn="l" defTabSz="415431" rtl="0" latinLnBrk="0">
            <a:lnSpc>
              <a:spcPct val="100000"/>
            </a:lnSpc>
            <a:spcBef>
              <a:spcPts val="0"/>
            </a:spcBef>
            <a:spcAft>
              <a:spcPts val="0"/>
            </a:spcAft>
            <a:buClrTx/>
            <a:buSzTx/>
            <a:buFontTx/>
            <a:buNone/>
            <a:tabLst/>
            <a:defRPr sz="3200" b="1" i="0" u="none" strike="noStrike" cap="none" spc="0" baseline="0">
              <a:solidFill>
                <a:srgbClr val="4A4A4A"/>
              </a:solidFill>
              <a:uFillTx/>
              <a:latin typeface="+mj-lt"/>
              <a:ea typeface="+mj-ea"/>
              <a:cs typeface="+mj-cs"/>
              <a:sym typeface="Publico Headline Roman"/>
            </a:defRPr>
          </a:pPr>
          <a:r>
            <a:rPr sz="3200" b="1" i="0" u="none" strike="noStrike" cap="none" spc="0" baseline="0">
              <a:solidFill>
                <a:srgbClr val="4A4A4A"/>
              </a:solidFill>
              <a:uFillTx/>
              <a:latin typeface="+mj-lt"/>
              <a:ea typeface="+mj-ea"/>
              <a:cs typeface="+mj-cs"/>
              <a:sym typeface="Publico Headline Roman"/>
            </a:rPr>
            <a:t>Mortgage Calculator</a:t>
          </a:r>
        </a:p>
      </xdr:txBody>
    </xdr:sp>
    <xdr:clientData/>
  </xdr:twoCellAnchor>
  <xdr:twoCellAnchor>
    <xdr:from>
      <xdr:col>2</xdr:col>
      <xdr:colOff>461330</xdr:colOff>
      <xdr:row>1</xdr:row>
      <xdr:rowOff>112395</xdr:rowOff>
    </xdr:from>
    <xdr:to>
      <xdr:col>5</xdr:col>
      <xdr:colOff>123891</xdr:colOff>
      <xdr:row>9</xdr:row>
      <xdr:rowOff>167385</xdr:rowOff>
    </xdr:to>
    <xdr:graphicFrame macro="">
      <xdr:nvGraphicFramePr>
        <xdr:cNvPr id="7" name="Chart 7">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147</xdr:colOff>
      <xdr:row>0</xdr:row>
      <xdr:rowOff>645161</xdr:rowOff>
    </xdr:from>
    <xdr:to>
      <xdr:col>5</xdr:col>
      <xdr:colOff>139700</xdr:colOff>
      <xdr:row>0</xdr:row>
      <xdr:rowOff>647698</xdr:rowOff>
    </xdr:to>
    <xdr:sp macro="" textlink="">
      <xdr:nvSpPr>
        <xdr:cNvPr id="8" name="Shape 8">
          <a:extLst>
            <a:ext uri="{FF2B5EF4-FFF2-40B4-BE49-F238E27FC236}">
              <a16:creationId xmlns:a16="http://schemas.microsoft.com/office/drawing/2014/main" id="{00000000-0008-0000-0100-000008000000}"/>
            </a:ext>
          </a:extLst>
        </xdr:cNvPr>
        <xdr:cNvSpPr/>
      </xdr:nvSpPr>
      <xdr:spPr>
        <a:xfrm>
          <a:off x="147" y="645161"/>
          <a:ext cx="6857854" cy="2538"/>
        </a:xfrm>
        <a:prstGeom prst="line">
          <a:avLst/>
        </a:prstGeom>
        <a:noFill/>
        <a:ln w="38100" cap="flat">
          <a:solidFill>
            <a:srgbClr val="4A4A4A"/>
          </a:solidFill>
          <a:prstDash val="solid"/>
          <a:miter lim="400000"/>
        </a:ln>
        <a:effectLst/>
      </xdr:spPr>
      <xdr:txBody>
        <a:bodyPr/>
        <a:lstStyle/>
        <a:p>
          <a:endParaRPr/>
        </a:p>
      </xdr:txBody>
    </xdr:sp>
    <xdr:clientData/>
  </xdr:twoCellAnchor>
  <xdr:twoCellAnchor>
    <xdr:from>
      <xdr:col>0</xdr:col>
      <xdr:colOff>139</xdr:colOff>
      <xdr:row>0</xdr:row>
      <xdr:rowOff>1371600</xdr:rowOff>
    </xdr:from>
    <xdr:to>
      <xdr:col>5</xdr:col>
      <xdr:colOff>139700</xdr:colOff>
      <xdr:row>0</xdr:row>
      <xdr:rowOff>1371600</xdr:rowOff>
    </xdr:to>
    <xdr:sp macro="" textlink="">
      <xdr:nvSpPr>
        <xdr:cNvPr id="9" name="Shape 9">
          <a:extLst>
            <a:ext uri="{FF2B5EF4-FFF2-40B4-BE49-F238E27FC236}">
              <a16:creationId xmlns:a16="http://schemas.microsoft.com/office/drawing/2014/main" id="{00000000-0008-0000-0100-000009000000}"/>
            </a:ext>
          </a:extLst>
        </xdr:cNvPr>
        <xdr:cNvSpPr/>
      </xdr:nvSpPr>
      <xdr:spPr>
        <a:xfrm>
          <a:off x="139" y="1371600"/>
          <a:ext cx="6857862" cy="1"/>
        </a:xfrm>
        <a:prstGeom prst="line">
          <a:avLst/>
        </a:prstGeom>
        <a:noFill/>
        <a:ln w="12700" cap="flat">
          <a:solidFill>
            <a:srgbClr val="4A4A4A"/>
          </a:solidFill>
          <a:prstDash val="solid"/>
          <a:miter lim="400000"/>
        </a:ln>
        <a:effectLst/>
      </xdr:spPr>
      <xdr:txBody>
        <a:bodyPr/>
        <a:lstStyle/>
        <a:p>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409058</xdr:colOff>
      <xdr:row>1</xdr:row>
      <xdr:rowOff>48259</xdr:rowOff>
    </xdr:from>
    <xdr:to>
      <xdr:col>6</xdr:col>
      <xdr:colOff>584596</xdr:colOff>
      <xdr:row>2</xdr:row>
      <xdr:rowOff>95249</xdr:rowOff>
    </xdr:to>
    <xdr:sp macro="" textlink="">
      <xdr:nvSpPr>
        <xdr:cNvPr id="11" name="Shape 11">
          <a:extLst>
            <a:ext uri="{FF2B5EF4-FFF2-40B4-BE49-F238E27FC236}">
              <a16:creationId xmlns:a16="http://schemas.microsoft.com/office/drawing/2014/main" id="{00000000-0008-0000-0200-00000B000000}"/>
            </a:ext>
          </a:extLst>
        </xdr:cNvPr>
        <xdr:cNvSpPr/>
      </xdr:nvSpPr>
      <xdr:spPr>
        <a:xfrm>
          <a:off x="2758558" y="429259"/>
          <a:ext cx="4112539" cy="335916"/>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50800" tIns="50800" rIns="50800" bIns="50800" numCol="1" anchor="t">
          <a:spAutoFit/>
        </a:bodyPr>
        <a:lstStyle/>
        <a:p>
          <a:pPr marL="0" marR="0" indent="0" algn="l" defTabSz="457200" rtl="0" latinLnBrk="0">
            <a:lnSpc>
              <a:spcPct val="100000"/>
            </a:lnSpc>
            <a:spcBef>
              <a:spcPts val="400"/>
            </a:spcBef>
            <a:spcAft>
              <a:spcPts val="0"/>
            </a:spcAft>
            <a:buClrTx/>
            <a:buSzTx/>
            <a:buFontTx/>
            <a:buNone/>
            <a:tabLst/>
            <a:defRPr sz="1100" b="0" i="0" u="none" strike="noStrike" cap="none" spc="0" baseline="0">
              <a:solidFill>
                <a:srgbClr val="000000"/>
              </a:solidFill>
              <a:uFillTx/>
              <a:latin typeface="+mn-lt"/>
              <a:ea typeface="+mn-ea"/>
              <a:cs typeface="+mn-cs"/>
              <a:sym typeface="Avenir Next Regular"/>
            </a:defRPr>
          </a:pPr>
          <a:r>
            <a:rPr sz="1100" b="0" i="0" u="none" strike="noStrike" cap="none" spc="0" baseline="0">
              <a:solidFill>
                <a:srgbClr val="000000"/>
              </a:solidFill>
              <a:uFillTx/>
              <a:latin typeface="+mn-lt"/>
              <a:ea typeface="+mn-ea"/>
              <a:cs typeface="+mn-cs"/>
              <a:sym typeface="Avenir Next Regular"/>
            </a:rPr>
            <a:t>Tax savings may not be available in all locations</a:t>
          </a:r>
        </a:p>
      </xdr:txBody>
    </xdr:sp>
    <xdr:clientData/>
  </xdr:twoCellAnchor>
</xdr:wsDr>
</file>

<file path=xl/theme/theme1.xml><?xml version="1.0" encoding="utf-8"?>
<a:theme xmlns:a="http://schemas.openxmlformats.org/drawingml/2006/main" name="26_MortgageCalculator">
  <a:themeElements>
    <a:clrScheme name="26_MortgageCalculator">
      <a:dk1>
        <a:srgbClr val="000000"/>
      </a:dk1>
      <a:lt1>
        <a:srgbClr val="FFFFFF"/>
      </a:lt1>
      <a:dk2>
        <a:srgbClr val="4A4A4B"/>
      </a:dk2>
      <a:lt2>
        <a:srgbClr val="C2C3C6"/>
      </a:lt2>
      <a:accent1>
        <a:srgbClr val="53BBE0"/>
      </a:accent1>
      <a:accent2>
        <a:srgbClr val="6DCFB9"/>
      </a:accent2>
      <a:accent3>
        <a:srgbClr val="90BF72"/>
      </a:accent3>
      <a:accent4>
        <a:srgbClr val="F2C34A"/>
      </a:accent4>
      <a:accent5>
        <a:srgbClr val="FF4741"/>
      </a:accent5>
      <a:accent6>
        <a:srgbClr val="FF8700"/>
      </a:accent6>
      <a:hlink>
        <a:srgbClr val="0000FF"/>
      </a:hlink>
      <a:folHlink>
        <a:srgbClr val="FF00FF"/>
      </a:folHlink>
    </a:clrScheme>
    <a:fontScheme name="26_MortgageCalculator">
      <a:majorFont>
        <a:latin typeface="Publico Headline Roman"/>
        <a:ea typeface="Publico Headline Roman"/>
        <a:cs typeface="Publico Headline Roman"/>
      </a:majorFont>
      <a:minorFont>
        <a:latin typeface="Avenir Next Regular"/>
        <a:ea typeface="Avenir Next Regular"/>
        <a:cs typeface="Avenir Next Regular"/>
      </a:minorFont>
    </a:fontScheme>
    <a:fmtScheme name="26_MortgageCalcula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B4A4B"/>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400" b="0" i="0" u="none" strike="noStrike" cap="all" spc="0" normalizeH="0" baseline="0">
            <a:ln>
              <a:noFill/>
            </a:ln>
            <a:solidFill>
              <a:srgbClr val="FFFFFF"/>
            </a:solidFill>
            <a:effectLst/>
            <a:uFillTx/>
            <a:latin typeface="Publico Text Roman"/>
            <a:ea typeface="Publico Text Roman"/>
            <a:cs typeface="Publico Text Roman"/>
            <a:sym typeface="Publico Text Roman"/>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40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Avenir Next Regular"/>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C91B2-4C77-4146-860F-8F42BDADD683}">
  <dimension ref="A1"/>
  <sheetViews>
    <sheetView zoomScale="60" workbookViewId="0">
      <selection activeCell="S24" sqref="S24"/>
    </sheetView>
  </sheetViews>
  <sheetFormatPr baseColWidth="10" defaultRowHeight="15"/>
  <cols>
    <col min="1" max="16384" width="10.83203125" style="72"/>
  </cols>
  <sheetData/>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showGridLines="0" tabSelected="1" zoomScale="137" workbookViewId="0">
      <selection activeCell="C15" sqref="C15"/>
    </sheetView>
  </sheetViews>
  <sheetFormatPr baseColWidth="10" defaultColWidth="23.33203125" defaultRowHeight="21.75" customHeight="1"/>
  <cols>
    <col min="1" max="1" width="12" style="1" customWidth="1"/>
    <col min="2" max="2" width="26.1640625" style="1" customWidth="1"/>
    <col min="3" max="5" width="16.33203125" style="1" customWidth="1"/>
    <col min="6" max="6" width="26.1640625" style="21" customWidth="1"/>
    <col min="7" max="9" width="16.33203125" style="21" customWidth="1"/>
    <col min="10" max="10" width="23.33203125" style="21" customWidth="1"/>
    <col min="11" max="16384" width="23.33203125" style="21"/>
  </cols>
  <sheetData>
    <row r="1" spans="2:5" ht="116.25" customHeight="1"/>
    <row r="2" spans="2:5" ht="27.75" customHeight="1">
      <c r="B2" s="73" t="s">
        <v>0</v>
      </c>
      <c r="C2" s="73"/>
      <c r="D2" s="73"/>
      <c r="E2" s="73"/>
    </row>
    <row r="3" spans="2:5" ht="23" customHeight="1">
      <c r="B3" s="2" t="s">
        <v>1</v>
      </c>
      <c r="C3" s="3" t="s">
        <v>2</v>
      </c>
      <c r="D3" s="3" t="s">
        <v>3</v>
      </c>
      <c r="E3" s="4" t="s">
        <v>4</v>
      </c>
    </row>
    <row r="4" spans="2:5" ht="23" customHeight="1">
      <c r="B4" s="5" t="s">
        <v>5</v>
      </c>
      <c r="C4" s="6"/>
      <c r="D4" s="7">
        <v>100000</v>
      </c>
      <c r="E4" s="8"/>
    </row>
    <row r="5" spans="2:5" ht="23" customHeight="1">
      <c r="B5" s="5" t="s">
        <v>6</v>
      </c>
      <c r="C5" s="9"/>
      <c r="D5" s="10"/>
      <c r="E5" s="11">
        <v>0.15</v>
      </c>
    </row>
    <row r="6" spans="2:5" ht="23" customHeight="1">
      <c r="B6" s="5" t="s">
        <v>7</v>
      </c>
      <c r="C6" s="12"/>
      <c r="D6" s="10"/>
      <c r="E6" s="13">
        <v>6.5000000000000002E-2</v>
      </c>
    </row>
    <row r="7" spans="2:5" ht="23" customHeight="1">
      <c r="B7" s="5" t="s">
        <v>8</v>
      </c>
      <c r="C7" s="14"/>
      <c r="D7" s="15">
        <v>30</v>
      </c>
      <c r="E7" s="16"/>
    </row>
    <row r="8" spans="2:5" ht="23" customHeight="1">
      <c r="B8" s="5" t="s">
        <v>9</v>
      </c>
      <c r="C8" s="6"/>
      <c r="D8" s="17">
        <f>D4*E5</f>
        <v>15000</v>
      </c>
      <c r="E8" s="8"/>
    </row>
    <row r="9" spans="2:5" ht="23" customHeight="1">
      <c r="B9" s="5" t="s">
        <v>10</v>
      </c>
      <c r="C9" s="6"/>
      <c r="D9" s="17">
        <f>D4-D8</f>
        <v>85000</v>
      </c>
      <c r="E9" s="8"/>
    </row>
    <row r="10" spans="2:5" ht="23" customHeight="1">
      <c r="B10" s="18" t="s">
        <v>11</v>
      </c>
      <c r="C10" s="19">
        <f>IFERROR(-PMT(E6/12,D7*12,D9),0)</f>
        <v>537.25781996901912</v>
      </c>
      <c r="D10" s="19">
        <f>C10*12</f>
        <v>6447.093839628229</v>
      </c>
      <c r="E10" s="20"/>
    </row>
    <row r="12" spans="2:5" ht="27.75" customHeight="1">
      <c r="B12" s="73" t="s">
        <v>12</v>
      </c>
      <c r="C12" s="73"/>
      <c r="D12" s="73"/>
      <c r="E12" s="73"/>
    </row>
    <row r="13" spans="2:5" ht="20" customHeight="1">
      <c r="B13" s="22" t="s">
        <v>13</v>
      </c>
      <c r="C13" s="22" t="s">
        <v>2</v>
      </c>
      <c r="D13" s="22" t="s">
        <v>14</v>
      </c>
      <c r="E13" s="22" t="s">
        <v>4</v>
      </c>
    </row>
    <row r="14" spans="2:5" ht="20" customHeight="1">
      <c r="B14" s="23" t="s">
        <v>15</v>
      </c>
      <c r="C14" s="24">
        <v>1000</v>
      </c>
      <c r="D14" s="25"/>
      <c r="E14" s="26"/>
    </row>
    <row r="15" spans="2:5" ht="20" customHeight="1">
      <c r="B15" s="23" t="s">
        <v>16</v>
      </c>
      <c r="C15" s="24"/>
      <c r="D15" s="25"/>
      <c r="E15" s="26"/>
    </row>
    <row r="16" spans="2:5" ht="20" customHeight="1">
      <c r="B16" s="27" t="s">
        <v>17</v>
      </c>
      <c r="C16" s="28">
        <f>SUM(C14:C15)</f>
        <v>1000</v>
      </c>
      <c r="D16" s="28">
        <f>C16*12</f>
        <v>12000</v>
      </c>
      <c r="E16" s="26"/>
    </row>
    <row r="17" spans="2:5" ht="20" customHeight="1">
      <c r="B17" s="29"/>
      <c r="C17" s="25"/>
      <c r="D17" s="25"/>
      <c r="E17" s="26"/>
    </row>
    <row r="18" spans="2:5" ht="20" customHeight="1">
      <c r="B18" s="29"/>
      <c r="C18" s="25"/>
      <c r="D18" s="25"/>
      <c r="E18" s="26"/>
    </row>
    <row r="19" spans="2:5" ht="20" customHeight="1">
      <c r="B19" s="22" t="s">
        <v>18</v>
      </c>
      <c r="C19" s="22" t="s">
        <v>2</v>
      </c>
      <c r="D19" s="22" t="s">
        <v>14</v>
      </c>
      <c r="E19" s="22" t="s">
        <v>4</v>
      </c>
    </row>
    <row r="20" spans="2:5" ht="20" customHeight="1">
      <c r="B20" s="23" t="s">
        <v>19</v>
      </c>
      <c r="C20" s="30">
        <f>D20/12</f>
        <v>0</v>
      </c>
      <c r="D20" s="24">
        <v>0</v>
      </c>
      <c r="E20" s="26"/>
    </row>
    <row r="21" spans="2:5" ht="20" customHeight="1">
      <c r="B21" s="23" t="s">
        <v>20</v>
      </c>
      <c r="C21" s="30">
        <f>D21/12</f>
        <v>0</v>
      </c>
      <c r="D21" s="24">
        <v>0</v>
      </c>
      <c r="E21" s="26"/>
    </row>
    <row r="22" spans="2:5" ht="20" customHeight="1">
      <c r="B22" s="23" t="s">
        <v>21</v>
      </c>
      <c r="C22" s="30">
        <f>D22/12</f>
        <v>0</v>
      </c>
      <c r="D22" s="24"/>
      <c r="E22" s="26"/>
    </row>
    <row r="23" spans="2:5" ht="20" customHeight="1">
      <c r="B23" s="23" t="s">
        <v>22</v>
      </c>
      <c r="C23" s="30">
        <f>D23/12</f>
        <v>0</v>
      </c>
      <c r="D23" s="24"/>
      <c r="E23" s="26"/>
    </row>
    <row r="24" spans="2:5" ht="20" customHeight="1">
      <c r="B24" s="23" t="s">
        <v>23</v>
      </c>
      <c r="C24" s="30">
        <f>D24/12</f>
        <v>0</v>
      </c>
      <c r="D24" s="24"/>
      <c r="E24" s="26"/>
    </row>
    <row r="25" spans="2:5" ht="20" customHeight="1">
      <c r="B25" s="31"/>
      <c r="C25" s="25"/>
      <c r="D25" s="25"/>
      <c r="E25" s="26"/>
    </row>
    <row r="26" spans="2:5" ht="20" customHeight="1">
      <c r="B26" s="23" t="s">
        <v>24</v>
      </c>
      <c r="C26" s="24">
        <v>0</v>
      </c>
      <c r="D26" s="30">
        <f>C26*12</f>
        <v>0</v>
      </c>
      <c r="E26" s="26"/>
    </row>
    <row r="27" spans="2:5" ht="20" customHeight="1">
      <c r="B27" s="23" t="s">
        <v>25</v>
      </c>
      <c r="C27" s="24">
        <v>0</v>
      </c>
      <c r="D27" s="30">
        <f>C27*12</f>
        <v>0</v>
      </c>
      <c r="E27" s="26"/>
    </row>
    <row r="28" spans="2:5" ht="20" customHeight="1">
      <c r="B28" s="23" t="s">
        <v>26</v>
      </c>
      <c r="C28" s="24">
        <v>0</v>
      </c>
      <c r="D28" s="30">
        <f t="shared" ref="D28:D31" si="0">C28*12</f>
        <v>0</v>
      </c>
      <c r="E28" s="26"/>
    </row>
    <row r="29" spans="2:5" ht="20" customHeight="1">
      <c r="B29" s="23" t="s">
        <v>27</v>
      </c>
      <c r="C29" s="24">
        <v>0</v>
      </c>
      <c r="D29" s="30">
        <f t="shared" si="0"/>
        <v>0</v>
      </c>
      <c r="E29" s="26"/>
    </row>
    <row r="30" spans="2:5" ht="20" customHeight="1">
      <c r="B30" s="23" t="s">
        <v>28</v>
      </c>
      <c r="C30" s="24">
        <v>0</v>
      </c>
      <c r="D30" s="30">
        <f t="shared" si="0"/>
        <v>0</v>
      </c>
      <c r="E30" s="26"/>
    </row>
    <row r="31" spans="2:5" ht="20" customHeight="1">
      <c r="B31" s="23" t="s">
        <v>23</v>
      </c>
      <c r="C31" s="24">
        <v>0</v>
      </c>
      <c r="D31" s="30">
        <f t="shared" si="0"/>
        <v>0</v>
      </c>
      <c r="E31" s="26"/>
    </row>
    <row r="32" spans="2:5" ht="20" customHeight="1">
      <c r="B32" s="23" t="s">
        <v>29</v>
      </c>
      <c r="C32" s="30">
        <f>C16*E32</f>
        <v>0</v>
      </c>
      <c r="D32" s="25"/>
      <c r="E32" s="32">
        <v>0</v>
      </c>
    </row>
    <row r="33" spans="2:5" ht="20" customHeight="1">
      <c r="B33" s="23" t="s">
        <v>30</v>
      </c>
      <c r="C33" s="30">
        <f>C16*E33</f>
        <v>0</v>
      </c>
      <c r="D33" s="25"/>
      <c r="E33" s="32">
        <v>0</v>
      </c>
    </row>
    <row r="34" spans="2:5" ht="20" customHeight="1">
      <c r="B34" s="23" t="s">
        <v>31</v>
      </c>
      <c r="C34" s="30">
        <f>C16*E34</f>
        <v>0</v>
      </c>
      <c r="D34" s="25"/>
      <c r="E34" s="32">
        <v>0</v>
      </c>
    </row>
    <row r="35" spans="2:5" ht="20" customHeight="1">
      <c r="B35" s="27" t="s">
        <v>32</v>
      </c>
      <c r="C35" s="28">
        <f>SUM(C20:C34)</f>
        <v>0</v>
      </c>
      <c r="D35" s="28">
        <f>C35*12</f>
        <v>0</v>
      </c>
      <c r="E35" s="29"/>
    </row>
    <row r="36" spans="2:5" ht="20" customHeight="1">
      <c r="B36" s="31"/>
      <c r="C36" s="25"/>
      <c r="D36" s="25"/>
      <c r="E36" s="26"/>
    </row>
    <row r="37" spans="2:5" ht="20" customHeight="1">
      <c r="B37" s="33" t="s">
        <v>33</v>
      </c>
      <c r="C37" s="22" t="s">
        <v>2</v>
      </c>
      <c r="D37" s="22" t="s">
        <v>14</v>
      </c>
      <c r="E37" s="22" t="s">
        <v>4</v>
      </c>
    </row>
    <row r="38" spans="2:5" ht="20" customHeight="1">
      <c r="B38" s="23" t="s">
        <v>34</v>
      </c>
      <c r="C38" s="34">
        <f>C16-C35</f>
        <v>1000</v>
      </c>
      <c r="D38" s="34">
        <f>C38*12</f>
        <v>12000</v>
      </c>
      <c r="E38" s="26"/>
    </row>
    <row r="39" spans="2:5" ht="20" customHeight="1">
      <c r="B39" s="23" t="s">
        <v>35</v>
      </c>
      <c r="C39" s="25"/>
      <c r="D39" s="25"/>
      <c r="E39" s="35">
        <f>D38/D4</f>
        <v>0.12</v>
      </c>
    </row>
    <row r="40" spans="2:5" ht="20" customHeight="1">
      <c r="B40" s="23" t="s">
        <v>36</v>
      </c>
      <c r="C40" s="25"/>
      <c r="D40" s="25"/>
      <c r="E40" s="36">
        <f>D38/D10</f>
        <v>1.8613037592596882</v>
      </c>
    </row>
    <row r="41" spans="2:5" ht="20" customHeight="1">
      <c r="B41" s="23" t="s">
        <v>37</v>
      </c>
      <c r="C41" s="34">
        <f>C38-C10</f>
        <v>462.74218003098088</v>
      </c>
      <c r="D41" s="34">
        <f>C41*12</f>
        <v>5552.906160371771</v>
      </c>
      <c r="E41" s="26"/>
    </row>
    <row r="42" spans="2:5" ht="20" customHeight="1">
      <c r="B42" s="23" t="s">
        <v>38</v>
      </c>
      <c r="C42" s="25"/>
      <c r="D42" s="25"/>
      <c r="E42" s="35">
        <f>D41/D8</f>
        <v>0.37019374402478472</v>
      </c>
    </row>
    <row r="43" spans="2:5" ht="21.75" customHeight="1">
      <c r="B43" s="21"/>
      <c r="C43" s="21"/>
      <c r="D43" s="21"/>
      <c r="E43" s="21"/>
    </row>
    <row r="44" spans="2:5" ht="21.75" customHeight="1">
      <c r="B44" s="21" t="s">
        <v>51</v>
      </c>
      <c r="C44" s="21"/>
      <c r="D44" s="21"/>
      <c r="E44" s="21"/>
    </row>
    <row r="45" spans="2:5" ht="21.75" customHeight="1">
      <c r="B45" s="21"/>
      <c r="C45" s="21"/>
      <c r="D45" s="21"/>
      <c r="E45" s="21"/>
    </row>
  </sheetData>
  <mergeCells count="2">
    <mergeCell ref="B2:E2"/>
    <mergeCell ref="B12:E12"/>
  </mergeCells>
  <dataValidations count="1">
    <dataValidation type="list" allowBlank="1" showInputMessage="1" showErrorMessage="1" sqref="D7" xr:uid="{00000000-0002-0000-0000-000000000000}">
      <formula1>"10,15,20,30,40"</formula1>
    </dataValidation>
  </dataValidations>
  <pageMargins left="0.5" right="0.5" top="0.75" bottom="0.75" header="0.27777800000000002" footer="0.27777800000000002"/>
  <pageSetup scale="72"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GridLines="0" topLeftCell="A11" workbookViewId="0">
      <selection activeCell="J23" sqref="J23"/>
    </sheetView>
  </sheetViews>
  <sheetFormatPr baseColWidth="10" defaultColWidth="23.33203125" defaultRowHeight="21.75" customHeight="1"/>
  <cols>
    <col min="1" max="1" width="23.33203125" style="37" customWidth="1"/>
    <col min="2" max="2" width="12.1640625" style="37" customWidth="1"/>
    <col min="3" max="3" width="27.6640625" style="37" customWidth="1"/>
    <col min="4" max="8" width="12.5" style="37" customWidth="1"/>
    <col min="9" max="9" width="23.33203125" style="37" customWidth="1"/>
    <col min="10" max="16384" width="23.33203125" style="37"/>
  </cols>
  <sheetData>
    <row r="1" spans="1:8" ht="130.25" customHeight="1"/>
    <row r="2" spans="1:8" ht="30" customHeight="1">
      <c r="A2" s="74" t="s">
        <v>1</v>
      </c>
      <c r="B2" s="74"/>
    </row>
    <row r="3" spans="1:8" ht="23" customHeight="1">
      <c r="A3" s="38" t="s">
        <v>5</v>
      </c>
      <c r="B3" s="39">
        <f>'Cashflow &amp; ROI Template'!D4</f>
        <v>100000</v>
      </c>
    </row>
    <row r="4" spans="1:8" ht="23" customHeight="1">
      <c r="A4" s="40" t="s">
        <v>6</v>
      </c>
      <c r="B4" s="41">
        <v>0.15</v>
      </c>
    </row>
    <row r="5" spans="1:8" ht="23" customHeight="1">
      <c r="A5" s="40" t="s">
        <v>7</v>
      </c>
      <c r="B5" s="42">
        <f>'Cashflow &amp; ROI Template'!E6</f>
        <v>6.5000000000000002E-2</v>
      </c>
    </row>
    <row r="6" spans="1:8" ht="23" customHeight="1">
      <c r="A6" s="40" t="s">
        <v>8</v>
      </c>
      <c r="B6" s="43">
        <f>'Cashflow &amp; ROI Template'!D7</f>
        <v>30</v>
      </c>
    </row>
    <row r="7" spans="1:8" ht="23" customHeight="1">
      <c r="A7" s="40" t="s">
        <v>9</v>
      </c>
      <c r="B7" s="44">
        <f>B3*B4</f>
        <v>15000</v>
      </c>
    </row>
    <row r="8" spans="1:8" ht="23" customHeight="1">
      <c r="A8" s="40" t="s">
        <v>10</v>
      </c>
      <c r="B8" s="44">
        <f>B3-B7</f>
        <v>85000</v>
      </c>
    </row>
    <row r="9" spans="1:8" ht="23" customHeight="1">
      <c r="A9" s="45" t="s">
        <v>11</v>
      </c>
      <c r="B9" s="46">
        <f>IFERROR(-PMT(B5/12,B6*12,B8),0)</f>
        <v>537.25781996901912</v>
      </c>
    </row>
    <row r="11" spans="1:8" ht="30" customHeight="1">
      <c r="C11" s="74" t="s">
        <v>39</v>
      </c>
      <c r="D11" s="74"/>
      <c r="E11" s="74"/>
      <c r="F11" s="74"/>
      <c r="G11" s="74"/>
      <c r="H11" s="74"/>
    </row>
    <row r="12" spans="1:8" ht="22.5" customHeight="1">
      <c r="A12" s="47" t="s">
        <v>40</v>
      </c>
      <c r="B12" s="48">
        <f>C12-0.0025</f>
        <v>0.06</v>
      </c>
      <c r="C12" s="48">
        <f>D12-0.0025</f>
        <v>6.25E-2</v>
      </c>
      <c r="D12" s="48">
        <f>B5</f>
        <v>6.5000000000000002E-2</v>
      </c>
      <c r="E12" s="48">
        <f>D12+0.0025</f>
        <v>6.7500000000000004E-2</v>
      </c>
      <c r="F12" s="49">
        <f>E12+0.0025</f>
        <v>7.0000000000000007E-2</v>
      </c>
    </row>
    <row r="13" spans="1:8" ht="22.5" customHeight="1">
      <c r="A13" s="50">
        <f>A14*(1-0.05)</f>
        <v>65771.379687499997</v>
      </c>
      <c r="B13" s="51">
        <f t="shared" ref="B13:F23" si="0">IFERROR(-PMT(B$12/12,$B$6*12,$A13),0)</f>
        <v>394.33265231661687</v>
      </c>
      <c r="C13" s="51">
        <f t="shared" si="0"/>
        <v>404.96569769368739</v>
      </c>
      <c r="D13" s="51">
        <f t="shared" si="0"/>
        <v>415.71985961483392</v>
      </c>
      <c r="E13" s="51">
        <f t="shared" si="0"/>
        <v>426.5919167397787</v>
      </c>
      <c r="F13" s="52">
        <f t="shared" si="0"/>
        <v>437.57863017471192</v>
      </c>
    </row>
    <row r="14" spans="1:8" ht="22.5" customHeight="1">
      <c r="A14" s="50">
        <f>A15*(1-0.05)</f>
        <v>69233.03125</v>
      </c>
      <c r="B14" s="53">
        <f t="shared" si="0"/>
        <v>415.08700243854406</v>
      </c>
      <c r="C14" s="53">
        <f t="shared" si="0"/>
        <v>426.27968178282879</v>
      </c>
      <c r="D14" s="53">
        <f t="shared" si="0"/>
        <v>437.59985222614097</v>
      </c>
      <c r="E14" s="53">
        <f t="shared" si="0"/>
        <v>449.04412288397765</v>
      </c>
      <c r="F14" s="54">
        <f t="shared" si="0"/>
        <v>460.60908439443369</v>
      </c>
    </row>
    <row r="15" spans="1:8" ht="22.5" customHeight="1">
      <c r="A15" s="50">
        <f>A16*(1-0.05)</f>
        <v>72876.875</v>
      </c>
      <c r="B15" s="51">
        <f t="shared" si="0"/>
        <v>436.93368677741483</v>
      </c>
      <c r="C15" s="51">
        <f t="shared" si="0"/>
        <v>448.71545450824084</v>
      </c>
      <c r="D15" s="51">
        <f t="shared" si="0"/>
        <v>460.63142339593787</v>
      </c>
      <c r="E15" s="51">
        <f t="shared" si="0"/>
        <v>472.67802408839748</v>
      </c>
      <c r="F15" s="52">
        <f t="shared" si="0"/>
        <v>484.85166778361435</v>
      </c>
    </row>
    <row r="16" spans="1:8" ht="22.5" customHeight="1">
      <c r="A16" s="50">
        <f>A17*(1-0.05)</f>
        <v>76712.5</v>
      </c>
      <c r="B16" s="53">
        <f t="shared" si="0"/>
        <v>459.9301966078051</v>
      </c>
      <c r="C16" s="53">
        <f t="shared" si="0"/>
        <v>472.33205737709568</v>
      </c>
      <c r="D16" s="53">
        <f t="shared" si="0"/>
        <v>484.87518252203984</v>
      </c>
      <c r="E16" s="53">
        <f t="shared" si="0"/>
        <v>497.55581482989209</v>
      </c>
      <c r="F16" s="54">
        <f t="shared" si="0"/>
        <v>510.37017661433094</v>
      </c>
    </row>
    <row r="17" spans="1:6" ht="22.5" customHeight="1">
      <c r="A17" s="50">
        <f>A18*(1-0.05)</f>
        <v>80750</v>
      </c>
      <c r="B17" s="51">
        <f t="shared" si="0"/>
        <v>484.13704906084752</v>
      </c>
      <c r="C17" s="51">
        <f t="shared" si="0"/>
        <v>497.19163934431123</v>
      </c>
      <c r="D17" s="51">
        <f t="shared" si="0"/>
        <v>510.39492897056823</v>
      </c>
      <c r="E17" s="51">
        <f t="shared" si="0"/>
        <v>523.74296297883382</v>
      </c>
      <c r="F17" s="52">
        <f t="shared" si="0"/>
        <v>537.23176485719034</v>
      </c>
    </row>
    <row r="18" spans="1:6" ht="22.5" customHeight="1">
      <c r="A18" s="50">
        <f>B8</f>
        <v>85000</v>
      </c>
      <c r="B18" s="53">
        <f t="shared" si="0"/>
        <v>509.61794637983951</v>
      </c>
      <c r="C18" s="53">
        <f t="shared" si="0"/>
        <v>523.35962036243279</v>
      </c>
      <c r="D18" s="53">
        <f t="shared" si="0"/>
        <v>537.25781996901912</v>
      </c>
      <c r="E18" s="53">
        <f t="shared" si="0"/>
        <v>551.30838208298292</v>
      </c>
      <c r="F18" s="54">
        <f t="shared" si="0"/>
        <v>565.5071209023057</v>
      </c>
    </row>
    <row r="19" spans="1:6" ht="22.5" customHeight="1">
      <c r="A19" s="50">
        <f>A18*(1+0.05)</f>
        <v>89250</v>
      </c>
      <c r="B19" s="51">
        <f t="shared" si="0"/>
        <v>535.09884369883139</v>
      </c>
      <c r="C19" s="51">
        <f t="shared" si="0"/>
        <v>549.52760138055442</v>
      </c>
      <c r="D19" s="51">
        <f t="shared" si="0"/>
        <v>564.12071096747013</v>
      </c>
      <c r="E19" s="51">
        <f t="shared" si="0"/>
        <v>578.87380118713213</v>
      </c>
      <c r="F19" s="52">
        <f t="shared" si="0"/>
        <v>593.78247694742095</v>
      </c>
    </row>
    <row r="20" spans="1:6" ht="22.5" customHeight="1">
      <c r="A20" s="50">
        <f>A19*(1+0.05)</f>
        <v>93712.5</v>
      </c>
      <c r="B20" s="53">
        <f t="shared" si="0"/>
        <v>561.85378588377307</v>
      </c>
      <c r="C20" s="53">
        <f t="shared" si="0"/>
        <v>577.00398144958217</v>
      </c>
      <c r="D20" s="53">
        <f t="shared" si="0"/>
        <v>592.32674651584375</v>
      </c>
      <c r="E20" s="53">
        <f t="shared" si="0"/>
        <v>607.81749124648866</v>
      </c>
      <c r="F20" s="54">
        <f t="shared" si="0"/>
        <v>623.47160079479204</v>
      </c>
    </row>
    <row r="21" spans="1:6" ht="22.5" customHeight="1">
      <c r="A21" s="50">
        <f>A20*(1+0.05)</f>
        <v>98398.125</v>
      </c>
      <c r="B21" s="51">
        <f t="shared" si="0"/>
        <v>589.94647517796159</v>
      </c>
      <c r="C21" s="51">
        <f t="shared" si="0"/>
        <v>605.85418052206137</v>
      </c>
      <c r="D21" s="51">
        <f t="shared" si="0"/>
        <v>621.94308384163583</v>
      </c>
      <c r="E21" s="51">
        <f t="shared" si="0"/>
        <v>638.20836580881314</v>
      </c>
      <c r="F21" s="52">
        <f t="shared" si="0"/>
        <v>654.64518083453163</v>
      </c>
    </row>
    <row r="22" spans="1:6" ht="22.5" customHeight="1">
      <c r="A22" s="50">
        <f>A21*(1+0.05)</f>
        <v>103318.03125</v>
      </c>
      <c r="B22" s="53">
        <f t="shared" si="0"/>
        <v>619.44379893685971</v>
      </c>
      <c r="C22" s="53">
        <f t="shared" si="0"/>
        <v>636.14688954816438</v>
      </c>
      <c r="D22" s="53">
        <f t="shared" si="0"/>
        <v>653.04023803371763</v>
      </c>
      <c r="E22" s="53">
        <f t="shared" si="0"/>
        <v>670.11878409925384</v>
      </c>
      <c r="F22" s="54">
        <f t="shared" si="0"/>
        <v>687.37743987625822</v>
      </c>
    </row>
    <row r="23" spans="1:6" ht="22.5" customHeight="1">
      <c r="A23" s="55">
        <f>A22*(1+0.05)</f>
        <v>108483.9328125</v>
      </c>
      <c r="B23" s="56">
        <f t="shared" si="0"/>
        <v>650.41598888370277</v>
      </c>
      <c r="C23" s="56">
        <f t="shared" si="0"/>
        <v>667.95423402557253</v>
      </c>
      <c r="D23" s="56">
        <f t="shared" si="0"/>
        <v>685.69224993540354</v>
      </c>
      <c r="E23" s="56">
        <f t="shared" si="0"/>
        <v>703.62472330421645</v>
      </c>
      <c r="F23" s="57">
        <f t="shared" si="0"/>
        <v>721.74631187007117</v>
      </c>
    </row>
  </sheetData>
  <mergeCells count="2">
    <mergeCell ref="A2:B2"/>
    <mergeCell ref="C11:H11"/>
  </mergeCells>
  <pageMargins left="0.5" right="0.5" top="0.25" bottom="0.5" header="0.25" footer="0.25"/>
  <pageSetup orientation="portrait"/>
  <headerFooter>
    <oddFooter>&amp;C&amp;"Avenir Next Regular,Regular"&amp;12&amp;K000000&amp;P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5"/>
  <sheetViews>
    <sheetView showGridLines="0" workbookViewId="0">
      <selection activeCell="K281" sqref="K281"/>
    </sheetView>
  </sheetViews>
  <sheetFormatPr baseColWidth="10" defaultColWidth="15.83203125" defaultRowHeight="21.75" customHeight="1"/>
  <cols>
    <col min="1" max="1" width="15.83203125" style="37" customWidth="1"/>
    <col min="2" max="2" width="15" style="37" customWidth="1"/>
    <col min="3" max="3" width="10" style="37" customWidth="1"/>
    <col min="4" max="4" width="14.1640625" style="37" customWidth="1"/>
    <col min="5" max="5" width="16.33203125" style="37" customWidth="1"/>
    <col min="6" max="6" width="11.1640625" style="37" customWidth="1"/>
    <col min="7" max="8" width="14.1640625" style="37" customWidth="1"/>
    <col min="9" max="9" width="10" style="37" customWidth="1"/>
    <col min="10" max="10" width="15.83203125" style="37" customWidth="1"/>
    <col min="11" max="16384" width="15.83203125" style="37"/>
  </cols>
  <sheetData>
    <row r="1" spans="1:9" ht="30" customHeight="1">
      <c r="A1" s="74" t="s">
        <v>41</v>
      </c>
      <c r="B1" s="74"/>
    </row>
    <row r="2" spans="1:9" ht="22.75" customHeight="1">
      <c r="A2" s="58" t="s">
        <v>42</v>
      </c>
      <c r="B2" s="59">
        <v>0.35</v>
      </c>
    </row>
    <row r="4" spans="1:9" ht="30" customHeight="1">
      <c r="C4" s="74" t="s">
        <v>43</v>
      </c>
      <c r="D4" s="74"/>
      <c r="E4" s="74"/>
      <c r="F4" s="74"/>
      <c r="G4" s="74"/>
      <c r="H4" s="74"/>
      <c r="I4" s="74"/>
    </row>
    <row r="5" spans="1:9" ht="50.5" customHeight="1">
      <c r="C5" s="60" t="s">
        <v>44</v>
      </c>
      <c r="D5" s="61" t="s">
        <v>45</v>
      </c>
      <c r="E5" s="61" t="s">
        <v>46</v>
      </c>
      <c r="F5" s="61" t="s">
        <v>47</v>
      </c>
      <c r="G5" s="61" t="s">
        <v>48</v>
      </c>
      <c r="H5" s="61" t="s">
        <v>49</v>
      </c>
      <c r="I5" s="62" t="s">
        <v>50</v>
      </c>
    </row>
    <row r="6" spans="1:9" ht="22.5" customHeight="1">
      <c r="C6" s="63">
        <v>1</v>
      </c>
      <c r="D6" s="64">
        <f>IF(C6&gt;'Mortgage Info'!$B$6*12,0,PPMT('Mortgage Info'!$B$5/12,C6,'Mortgage Info'!$B$6*12,'Mortgage Info'!$B$8))</f>
        <v>-76.841153302352481</v>
      </c>
      <c r="E6" s="64">
        <f>D6</f>
        <v>-76.841153302352481</v>
      </c>
      <c r="F6" s="64">
        <f>IFERROR(IPMT('Mortgage Info'!$B$5/12,C6,'Mortgage Info'!$B$6*12,'Mortgage Info'!$B$8),0)</f>
        <v>-460.41666666666669</v>
      </c>
      <c r="G6" s="64">
        <f>F6</f>
        <v>-460.41666666666669</v>
      </c>
      <c r="H6" s="64">
        <f>'Mortgage Info'!B8+D6</f>
        <v>84923.158846697654</v>
      </c>
      <c r="I6" s="65">
        <v>0</v>
      </c>
    </row>
    <row r="7" spans="1:9" ht="22.5" customHeight="1">
      <c r="C7" s="66">
        <v>2</v>
      </c>
      <c r="D7" s="67">
        <f>IF(C7&gt;'Mortgage Info'!$B$6*12,0,PPMT('Mortgage Info'!$B$5/12,C7,'Mortgage Info'!$B$6*12,'Mortgage Info'!$B$8))</f>
        <v>-77.257376216073538</v>
      </c>
      <c r="E7" s="67">
        <f t="shared" ref="E7:E70" si="0">E6+D7</f>
        <v>-154.09852951842601</v>
      </c>
      <c r="F7" s="67">
        <f>IFERROR(IPMT('Mortgage Info'!$B$5/12,C7,'Mortgage Info'!$B$6*12,'Mortgage Info'!$B$8),0)</f>
        <v>-460.00044375294561</v>
      </c>
      <c r="G7" s="67">
        <f t="shared" ref="G7:G70" si="1">G6+F7</f>
        <v>-920.4171104196123</v>
      </c>
      <c r="H7" s="67">
        <f t="shared" ref="H7:H70" si="2">H6+D7</f>
        <v>84845.901470481578</v>
      </c>
      <c r="I7" s="68">
        <v>0</v>
      </c>
    </row>
    <row r="8" spans="1:9" ht="22.5" customHeight="1">
      <c r="C8" s="63">
        <v>3</v>
      </c>
      <c r="D8" s="64">
        <f>IF(C8&gt;'Mortgage Info'!$B$6*12,0,PPMT('Mortgage Info'!$B$5/12,C8,'Mortgage Info'!$B$6*12,'Mortgage Info'!$B$8))</f>
        <v>-77.675853670577283</v>
      </c>
      <c r="E8" s="64">
        <f t="shared" si="0"/>
        <v>-231.77438318900329</v>
      </c>
      <c r="F8" s="64">
        <f>IFERROR(IPMT('Mortgage Info'!$B$5/12,C8,'Mortgage Info'!$B$6*12,'Mortgage Info'!$B$8),0)</f>
        <v>-459.5819662984419</v>
      </c>
      <c r="G8" s="64">
        <f t="shared" si="1"/>
        <v>-1379.9990767180543</v>
      </c>
      <c r="H8" s="64">
        <f t="shared" si="2"/>
        <v>84768.225616811003</v>
      </c>
      <c r="I8" s="65">
        <v>0</v>
      </c>
    </row>
    <row r="9" spans="1:9" ht="22.5" customHeight="1">
      <c r="C9" s="66">
        <v>4</v>
      </c>
      <c r="D9" s="67">
        <f>IF(C9&gt;'Mortgage Info'!$B$6*12,0,PPMT('Mortgage Info'!$B$5/12,C9,'Mortgage Info'!$B$6*12,'Mortgage Info'!$B$8))</f>
        <v>-78.096597877959567</v>
      </c>
      <c r="E9" s="67">
        <f t="shared" si="0"/>
        <v>-309.87098106696283</v>
      </c>
      <c r="F9" s="67">
        <f>IFERROR(IPMT('Mortgage Info'!$B$5/12,C9,'Mortgage Info'!$B$6*12,'Mortgage Info'!$B$8),0)</f>
        <v>-459.16122209105953</v>
      </c>
      <c r="G9" s="67">
        <f t="shared" si="1"/>
        <v>-1839.1602988091138</v>
      </c>
      <c r="H9" s="67">
        <f t="shared" si="2"/>
        <v>84690.129018933047</v>
      </c>
      <c r="I9" s="68">
        <v>0</v>
      </c>
    </row>
    <row r="10" spans="1:9" ht="22.5" customHeight="1">
      <c r="C10" s="63">
        <v>5</v>
      </c>
      <c r="D10" s="64">
        <f>IF(C10&gt;'Mortgage Info'!$B$6*12,0,PPMT('Mortgage Info'!$B$5/12,C10,'Mortgage Info'!$B$6*12,'Mortgage Info'!$B$8))</f>
        <v>-78.519621116465188</v>
      </c>
      <c r="E10" s="64">
        <f t="shared" si="0"/>
        <v>-388.39060218342803</v>
      </c>
      <c r="F10" s="64">
        <f>IFERROR(IPMT('Mortgage Info'!$B$5/12,C10,'Mortgage Info'!$B$6*12,'Mortgage Info'!$B$8),0)</f>
        <v>-458.73819885255404</v>
      </c>
      <c r="G10" s="64">
        <f t="shared" si="1"/>
        <v>-2297.898497661668</v>
      </c>
      <c r="H10" s="64">
        <f t="shared" si="2"/>
        <v>84611.609397816588</v>
      </c>
      <c r="I10" s="65">
        <v>0</v>
      </c>
    </row>
    <row r="11" spans="1:9" ht="22.5" customHeight="1">
      <c r="C11" s="66">
        <v>6</v>
      </c>
      <c r="D11" s="67">
        <f>IF(C11&gt;'Mortgage Info'!$B$6*12,0,PPMT('Mortgage Info'!$B$5/12,C11,'Mortgage Info'!$B$6*12,'Mortgage Info'!$B$8))</f>
        <v>-78.944935730846026</v>
      </c>
      <c r="E11" s="67">
        <f t="shared" si="0"/>
        <v>-467.33553791427403</v>
      </c>
      <c r="F11" s="67">
        <f>IFERROR(IPMT('Mortgage Info'!$B$5/12,C11,'Mortgage Info'!$B$6*12,'Mortgage Info'!$B$8),0)</f>
        <v>-458.31288423817313</v>
      </c>
      <c r="G11" s="67">
        <f t="shared" si="1"/>
        <v>-2756.2113818998409</v>
      </c>
      <c r="H11" s="67">
        <f t="shared" si="2"/>
        <v>84532.664462085741</v>
      </c>
      <c r="I11" s="68">
        <v>0</v>
      </c>
    </row>
    <row r="12" spans="1:9" ht="22.5" customHeight="1">
      <c r="C12" s="63">
        <v>7</v>
      </c>
      <c r="D12" s="64">
        <f>IF(C12&gt;'Mortgage Info'!$B$6*12,0,PPMT('Mortgage Info'!$B$5/12,C12,'Mortgage Info'!$B$6*12,'Mortgage Info'!$B$8))</f>
        <v>-79.372554132721461</v>
      </c>
      <c r="E12" s="64">
        <f t="shared" si="0"/>
        <v>-546.70809204699549</v>
      </c>
      <c r="F12" s="64">
        <f>IFERROR(IPMT('Mortgage Info'!$B$5/12,C12,'Mortgage Info'!$B$6*12,'Mortgage Info'!$B$8),0)</f>
        <v>-457.88526583629772</v>
      </c>
      <c r="G12" s="64">
        <f t="shared" si="1"/>
        <v>-3214.0966477361385</v>
      </c>
      <c r="H12" s="64">
        <f t="shared" si="2"/>
        <v>84453.291907953026</v>
      </c>
      <c r="I12" s="65">
        <v>0</v>
      </c>
    </row>
    <row r="13" spans="1:9" ht="22.5" customHeight="1">
      <c r="C13" s="66">
        <v>8</v>
      </c>
      <c r="D13" s="67">
        <f>IF(C13&gt;'Mortgage Info'!$B$6*12,0,PPMT('Mortgage Info'!$B$5/12,C13,'Mortgage Info'!$B$6*12,'Mortgage Info'!$B$8))</f>
        <v>-79.802488800940367</v>
      </c>
      <c r="E13" s="67">
        <f t="shared" si="0"/>
        <v>-626.5105808479359</v>
      </c>
      <c r="F13" s="67">
        <f>IFERROR(IPMT('Mortgage Info'!$B$5/12,C13,'Mortgage Info'!$B$6*12,'Mortgage Info'!$B$8),0)</f>
        <v>-457.45533116807883</v>
      </c>
      <c r="G13" s="67">
        <f t="shared" si="1"/>
        <v>-3671.5519789042173</v>
      </c>
      <c r="H13" s="67">
        <f t="shared" si="2"/>
        <v>84373.489419152087</v>
      </c>
      <c r="I13" s="68">
        <v>0</v>
      </c>
    </row>
    <row r="14" spans="1:9" ht="22.5" customHeight="1">
      <c r="C14" s="63">
        <v>9</v>
      </c>
      <c r="D14" s="64">
        <f>IF(C14&gt;'Mortgage Info'!$B$6*12,0,PPMT('Mortgage Info'!$B$5/12,C14,'Mortgage Info'!$B$6*12,'Mortgage Info'!$B$8))</f>
        <v>-80.234752281945461</v>
      </c>
      <c r="E14" s="64">
        <f t="shared" si="0"/>
        <v>-706.74533312988137</v>
      </c>
      <c r="F14" s="64">
        <f>IFERROR(IPMT('Mortgage Info'!$B$5/12,C14,'Mortgage Info'!$B$6*12,'Mortgage Info'!$B$8),0)</f>
        <v>-457.02306768707365</v>
      </c>
      <c r="G14" s="64">
        <f t="shared" si="1"/>
        <v>-4128.5750465912906</v>
      </c>
      <c r="H14" s="64">
        <f t="shared" si="2"/>
        <v>84293.25466687014</v>
      </c>
      <c r="I14" s="65">
        <v>0</v>
      </c>
    </row>
    <row r="15" spans="1:9" ht="22.5" customHeight="1">
      <c r="C15" s="66">
        <v>10</v>
      </c>
      <c r="D15" s="67">
        <f>IF(C15&gt;'Mortgage Info'!$B$6*12,0,PPMT('Mortgage Info'!$B$5/12,C15,'Mortgage Info'!$B$6*12,'Mortgage Info'!$B$8))</f>
        <v>-80.669357190139337</v>
      </c>
      <c r="E15" s="67">
        <f t="shared" si="0"/>
        <v>-787.41469032002067</v>
      </c>
      <c r="F15" s="67">
        <f>IFERROR(IPMT('Mortgage Info'!$B$5/12,C15,'Mortgage Info'!$B$6*12,'Mortgage Info'!$B$8),0)</f>
        <v>-456.58846277887977</v>
      </c>
      <c r="G15" s="67">
        <f t="shared" si="1"/>
        <v>-4585.1635093701707</v>
      </c>
      <c r="H15" s="67">
        <f t="shared" si="2"/>
        <v>84212.585309679998</v>
      </c>
      <c r="I15" s="68">
        <v>0</v>
      </c>
    </row>
    <row r="16" spans="1:9" ht="22.5" customHeight="1">
      <c r="C16" s="63">
        <v>11</v>
      </c>
      <c r="D16" s="64">
        <f>IF(C16&gt;'Mortgage Info'!$B$6*12,0,PPMT('Mortgage Info'!$B$5/12,C16,'Mortgage Info'!$B$6*12,'Mortgage Info'!$B$8))</f>
        <v>-81.106316208252579</v>
      </c>
      <c r="E16" s="64">
        <f t="shared" si="0"/>
        <v>-868.52100652827323</v>
      </c>
      <c r="F16" s="64">
        <f>IFERROR(IPMT('Mortgage Info'!$B$5/12,C16,'Mortgage Info'!$B$6*12,'Mortgage Info'!$B$8),0)</f>
        <v>-456.15150376076662</v>
      </c>
      <c r="G16" s="64">
        <f t="shared" si="1"/>
        <v>-5041.3150131309376</v>
      </c>
      <c r="H16" s="64">
        <f t="shared" si="2"/>
        <v>84131.478993471741</v>
      </c>
      <c r="I16" s="65">
        <v>0</v>
      </c>
    </row>
    <row r="17" spans="3:9" ht="22.5" customHeight="1">
      <c r="C17" s="66">
        <v>12</v>
      </c>
      <c r="D17" s="67">
        <f>IF(C17&gt;'Mortgage Info'!$B$6*12,0,PPMT('Mortgage Info'!$B$5/12,C17,'Mortgage Info'!$B$6*12,'Mortgage Info'!$B$8))</f>
        <v>-81.545642087713944</v>
      </c>
      <c r="E17" s="67">
        <f t="shared" si="0"/>
        <v>-950.06664861598722</v>
      </c>
      <c r="F17" s="67">
        <f>IFERROR(IPMT('Mortgage Info'!$B$5/12,C17,'Mortgage Info'!$B$6*12,'Mortgage Info'!$B$8),0)</f>
        <v>-455.71217788130519</v>
      </c>
      <c r="G17" s="67">
        <f t="shared" si="1"/>
        <v>-5497.0271910122428</v>
      </c>
      <c r="H17" s="67">
        <f t="shared" si="2"/>
        <v>84049.933351384025</v>
      </c>
      <c r="I17" s="68">
        <f>-G17*B2</f>
        <v>1923.9595168542849</v>
      </c>
    </row>
    <row r="18" spans="3:9" ht="22.25" hidden="1" customHeight="1">
      <c r="C18" s="63">
        <v>13</v>
      </c>
      <c r="D18" s="64">
        <f>IF(C18&gt;'Mortgage Info'!$B$6*12,0,PPMT('Mortgage Info'!$B$5/12,C18,'Mortgage Info'!$B$6*12,'Mortgage Info'!$B$8))</f>
        <v>-81.987347649022396</v>
      </c>
      <c r="E18" s="64">
        <f t="shared" si="0"/>
        <v>-1032.0539962650096</v>
      </c>
      <c r="F18" s="64">
        <f>IFERROR(IPMT('Mortgage Info'!$B$5/12,C18,'Mortgage Info'!$B$6*12,'Mortgage Info'!$B$8),0)</f>
        <v>-455.27047231999671</v>
      </c>
      <c r="G18" s="64">
        <f t="shared" si="1"/>
        <v>-5952.2976633322396</v>
      </c>
      <c r="H18" s="64">
        <f t="shared" si="2"/>
        <v>83967.946003735007</v>
      </c>
      <c r="I18" s="65">
        <v>0</v>
      </c>
    </row>
    <row r="19" spans="3:9" ht="22.25" hidden="1" customHeight="1">
      <c r="C19" s="66">
        <v>14</v>
      </c>
      <c r="D19" s="67">
        <f>IF(C19&gt;'Mortgage Info'!$B$6*12,0,PPMT('Mortgage Info'!$B$5/12,C19,'Mortgage Info'!$B$6*12,'Mortgage Info'!$B$8))</f>
        <v>-82.431445782121273</v>
      </c>
      <c r="E19" s="67">
        <f t="shared" si="0"/>
        <v>-1114.4854420471308</v>
      </c>
      <c r="F19" s="67">
        <f>IFERROR(IPMT('Mortgage Info'!$B$5/12,C19,'Mortgage Info'!$B$6*12,'Mortgage Info'!$B$8),0)</f>
        <v>-454.82637418689791</v>
      </c>
      <c r="G19" s="67">
        <f t="shared" si="1"/>
        <v>-6407.1240375191373</v>
      </c>
      <c r="H19" s="67">
        <f t="shared" si="2"/>
        <v>83885.514557952891</v>
      </c>
      <c r="I19" s="68">
        <v>0</v>
      </c>
    </row>
    <row r="20" spans="3:9" ht="22.25" hidden="1" customHeight="1">
      <c r="C20" s="63">
        <v>15</v>
      </c>
      <c r="D20" s="64">
        <f>IF(C20&gt;'Mortgage Info'!$B$6*12,0,PPMT('Mortgage Info'!$B$5/12,C20,'Mortgage Info'!$B$6*12,'Mortgage Info'!$B$8))</f>
        <v>-82.877949446774437</v>
      </c>
      <c r="E20" s="64">
        <f t="shared" si="0"/>
        <v>-1197.3633914939053</v>
      </c>
      <c r="F20" s="64">
        <f>IFERROR(IPMT('Mortgage Info'!$B$5/12,C20,'Mortgage Info'!$B$6*12,'Mortgage Info'!$B$8),0)</f>
        <v>-454.37987052224474</v>
      </c>
      <c r="G20" s="64">
        <f t="shared" si="1"/>
        <v>-6861.5039080413817</v>
      </c>
      <c r="H20" s="64">
        <f t="shared" si="2"/>
        <v>83802.636608506116</v>
      </c>
      <c r="I20" s="65">
        <v>0</v>
      </c>
    </row>
    <row r="21" spans="3:9" ht="22.25" hidden="1" customHeight="1">
      <c r="C21" s="66">
        <v>16</v>
      </c>
      <c r="D21" s="67">
        <f>IF(C21&gt;'Mortgage Info'!$B$6*12,0,PPMT('Mortgage Info'!$B$5/12,C21,'Mortgage Info'!$B$6*12,'Mortgage Info'!$B$8))</f>
        <v>-83.326871672944449</v>
      </c>
      <c r="E21" s="67">
        <f t="shared" si="0"/>
        <v>-1280.6902631668497</v>
      </c>
      <c r="F21" s="67">
        <f>IFERROR(IPMT('Mortgage Info'!$B$5/12,C21,'Mortgage Info'!$B$6*12,'Mortgage Info'!$B$8),0)</f>
        <v>-453.93094829607475</v>
      </c>
      <c r="G21" s="67">
        <f t="shared" si="1"/>
        <v>-7315.434856337456</v>
      </c>
      <c r="H21" s="67">
        <f t="shared" si="2"/>
        <v>83719.309736833166</v>
      </c>
      <c r="I21" s="68">
        <v>0</v>
      </c>
    </row>
    <row r="22" spans="3:9" ht="22.25" hidden="1" customHeight="1">
      <c r="C22" s="63">
        <v>17</v>
      </c>
      <c r="D22" s="64">
        <f>IF(C22&gt;'Mortgage Info'!$B$6*12,0,PPMT('Mortgage Info'!$B$5/12,C22,'Mortgage Info'!$B$6*12,'Mortgage Info'!$B$8))</f>
        <v>-83.778225561172903</v>
      </c>
      <c r="E22" s="64">
        <f t="shared" si="0"/>
        <v>-1364.4684887280225</v>
      </c>
      <c r="F22" s="64">
        <f>IFERROR(IPMT('Mortgage Info'!$B$5/12,C22,'Mortgage Info'!$B$6*12,'Mortgage Info'!$B$8),0)</f>
        <v>-453.47959440784626</v>
      </c>
      <c r="G22" s="64">
        <f t="shared" si="1"/>
        <v>-7768.914450745302</v>
      </c>
      <c r="H22" s="64">
        <f t="shared" si="2"/>
        <v>83635.531511271998</v>
      </c>
      <c r="I22" s="65">
        <v>0</v>
      </c>
    </row>
    <row r="23" spans="3:9" ht="22.25" hidden="1" customHeight="1">
      <c r="C23" s="66">
        <v>18</v>
      </c>
      <c r="D23" s="67">
        <f>IF(C23&gt;'Mortgage Info'!$B$6*12,0,PPMT('Mortgage Info'!$B$5/12,C23,'Mortgage Info'!$B$6*12,'Mortgage Info'!$B$8))</f>
        <v>-84.232024282962598</v>
      </c>
      <c r="E23" s="67">
        <f t="shared" si="0"/>
        <v>-1448.7005130109851</v>
      </c>
      <c r="F23" s="67">
        <f>IFERROR(IPMT('Mortgage Info'!$B$5/12,C23,'Mortgage Info'!$B$6*12,'Mortgage Info'!$B$8),0)</f>
        <v>-453.0257956860566</v>
      </c>
      <c r="G23" s="67">
        <f t="shared" si="1"/>
        <v>-8221.9402464313589</v>
      </c>
      <c r="H23" s="67">
        <f t="shared" si="2"/>
        <v>83551.299486989039</v>
      </c>
      <c r="I23" s="68">
        <v>0</v>
      </c>
    </row>
    <row r="24" spans="3:9" ht="22.25" hidden="1" customHeight="1">
      <c r="C24" s="63">
        <v>19</v>
      </c>
      <c r="D24" s="64">
        <f>IF(C24&gt;'Mortgage Info'!$B$6*12,0,PPMT('Mortgage Info'!$B$5/12,C24,'Mortgage Info'!$B$6*12,'Mortgage Info'!$B$8))</f>
        <v>-84.688281081161975</v>
      </c>
      <c r="E24" s="64">
        <f t="shared" si="0"/>
        <v>-1533.388794092147</v>
      </c>
      <c r="F24" s="64">
        <f>IFERROR(IPMT('Mortgage Info'!$B$5/12,C24,'Mortgage Info'!$B$6*12,'Mortgage Info'!$B$8),0)</f>
        <v>-452.56953888785722</v>
      </c>
      <c r="G24" s="64">
        <f t="shared" si="1"/>
        <v>-8674.5097853192165</v>
      </c>
      <c r="H24" s="64">
        <f t="shared" si="2"/>
        <v>83466.611205907873</v>
      </c>
      <c r="I24" s="65">
        <v>0</v>
      </c>
    </row>
    <row r="25" spans="3:9" ht="22.25" hidden="1" customHeight="1">
      <c r="C25" s="66">
        <v>20</v>
      </c>
      <c r="D25" s="67">
        <f>IF(C25&gt;'Mortgage Info'!$B$6*12,0,PPMT('Mortgage Info'!$B$5/12,C25,'Mortgage Info'!$B$6*12,'Mortgage Info'!$B$8))</f>
        <v>-85.147009270351603</v>
      </c>
      <c r="E25" s="67">
        <f t="shared" si="0"/>
        <v>-1618.5358033624987</v>
      </c>
      <c r="F25" s="67">
        <f>IFERROR(IPMT('Mortgage Info'!$B$5/12,C25,'Mortgage Info'!$B$6*12,'Mortgage Info'!$B$8),0)</f>
        <v>-452.11081069866759</v>
      </c>
      <c r="G25" s="67">
        <f t="shared" si="1"/>
        <v>-9126.620596017885</v>
      </c>
      <c r="H25" s="67">
        <f t="shared" si="2"/>
        <v>83381.46419663752</v>
      </c>
      <c r="I25" s="68">
        <v>0</v>
      </c>
    </row>
    <row r="26" spans="3:9" ht="22.25" hidden="1" customHeight="1">
      <c r="C26" s="63">
        <v>21</v>
      </c>
      <c r="D26" s="64">
        <f>IF(C26&gt;'Mortgage Info'!$B$6*12,0,PPMT('Mortgage Info'!$B$5/12,C26,'Mortgage Info'!$B$6*12,'Mortgage Info'!$B$8))</f>
        <v>-85.608222237232681</v>
      </c>
      <c r="E26" s="64">
        <f t="shared" si="0"/>
        <v>-1704.1440255997313</v>
      </c>
      <c r="F26" s="64">
        <f>IFERROR(IPMT('Mortgage Info'!$B$5/12,C26,'Mortgage Info'!$B$6*12,'Mortgage Info'!$B$8),0)</f>
        <v>-451.64959773178651</v>
      </c>
      <c r="G26" s="64">
        <f t="shared" si="1"/>
        <v>-9578.2701937496713</v>
      </c>
      <c r="H26" s="64">
        <f t="shared" si="2"/>
        <v>83295.855974400285</v>
      </c>
      <c r="I26" s="65">
        <v>0</v>
      </c>
    </row>
    <row r="27" spans="3:9" ht="22.25" hidden="1" customHeight="1">
      <c r="C27" s="66">
        <v>22</v>
      </c>
      <c r="D27" s="67">
        <f>IF(C27&gt;'Mortgage Info'!$B$6*12,0,PPMT('Mortgage Info'!$B$5/12,C27,'Mortgage Info'!$B$6*12,'Mortgage Info'!$B$8))</f>
        <v>-86.071933441017691</v>
      </c>
      <c r="E27" s="67">
        <f t="shared" si="0"/>
        <v>-1790.2159590407491</v>
      </c>
      <c r="F27" s="67">
        <f>IFERROR(IPMT('Mortgage Info'!$B$5/12,C27,'Mortgage Info'!$B$6*12,'Mortgage Info'!$B$8),0)</f>
        <v>-451.1858865280015</v>
      </c>
      <c r="G27" s="67">
        <f t="shared" si="1"/>
        <v>-10029.456080277672</v>
      </c>
      <c r="H27" s="67">
        <f t="shared" si="2"/>
        <v>83209.784040959261</v>
      </c>
      <c r="I27" s="68">
        <v>0</v>
      </c>
    </row>
    <row r="28" spans="3:9" ht="22.25" hidden="1" customHeight="1">
      <c r="C28" s="63">
        <v>23</v>
      </c>
      <c r="D28" s="64">
        <f>IF(C28&gt;'Mortgage Info'!$B$6*12,0,PPMT('Mortgage Info'!$B$5/12,C28,'Mortgage Info'!$B$6*12,'Mortgage Info'!$B$8))</f>
        <v>-86.538156413823202</v>
      </c>
      <c r="E28" s="64">
        <f t="shared" si="0"/>
        <v>-1876.7541154545722</v>
      </c>
      <c r="F28" s="64">
        <f>IFERROR(IPMT('Mortgage Info'!$B$5/12,C28,'Mortgage Info'!$B$6*12,'Mortgage Info'!$B$8),0)</f>
        <v>-450.71966355519601</v>
      </c>
      <c r="G28" s="64">
        <f t="shared" si="1"/>
        <v>-10480.175743832868</v>
      </c>
      <c r="H28" s="64">
        <f t="shared" si="2"/>
        <v>83123.245884545438</v>
      </c>
      <c r="I28" s="65">
        <v>0</v>
      </c>
    </row>
    <row r="29" spans="3:9" ht="22.5" customHeight="1">
      <c r="C29" s="66">
        <v>24</v>
      </c>
      <c r="D29" s="67">
        <f>IF(C29&gt;'Mortgage Info'!$B$6*12,0,PPMT('Mortgage Info'!$B$5/12,C29,'Mortgage Info'!$B$6*12,'Mortgage Info'!$B$8))</f>
        <v>-87.006904761064746</v>
      </c>
      <c r="E29" s="67">
        <f t="shared" si="0"/>
        <v>-1963.761020215637</v>
      </c>
      <c r="F29" s="67">
        <f>IFERROR(IPMT('Mortgage Info'!$B$5/12,C29,'Mortgage Info'!$B$6*12,'Mortgage Info'!$B$8),0)</f>
        <v>-450.25091520795439</v>
      </c>
      <c r="G29" s="67">
        <f t="shared" si="1"/>
        <v>-10930.426659040822</v>
      </c>
      <c r="H29" s="67">
        <f t="shared" si="2"/>
        <v>83036.238979784379</v>
      </c>
      <c r="I29" s="68">
        <f>-(G29-G17)*$B$2</f>
        <v>1901.6898138100028</v>
      </c>
    </row>
    <row r="30" spans="3:9" ht="22.25" hidden="1" customHeight="1">
      <c r="C30" s="63">
        <v>25</v>
      </c>
      <c r="D30" s="64">
        <f>IF(C30&gt;'Mortgage Info'!$B$6*12,0,PPMT('Mortgage Info'!$B$5/12,C30,'Mortgage Info'!$B$6*12,'Mortgage Info'!$B$8))</f>
        <v>-87.478192161853855</v>
      </c>
      <c r="E30" s="64">
        <f t="shared" si="0"/>
        <v>-2051.2392123774907</v>
      </c>
      <c r="F30" s="64">
        <f>IFERROR(IPMT('Mortgage Info'!$B$5/12,C30,'Mortgage Info'!$B$6*12,'Mortgage Info'!$B$8),0)</f>
        <v>-449.7796278071653</v>
      </c>
      <c r="G30" s="64">
        <f t="shared" si="1"/>
        <v>-11380.206286847988</v>
      </c>
      <c r="H30" s="64">
        <f t="shared" si="2"/>
        <v>82948.760787622523</v>
      </c>
      <c r="I30" s="65">
        <v>0</v>
      </c>
    </row>
    <row r="31" spans="3:9" ht="22.25" hidden="1" customHeight="1">
      <c r="C31" s="66">
        <v>26</v>
      </c>
      <c r="D31" s="67">
        <f>IF(C31&gt;'Mortgage Info'!$B$6*12,0,PPMT('Mortgage Info'!$B$5/12,C31,'Mortgage Info'!$B$6*12,'Mortgage Info'!$B$8))</f>
        <v>-87.952032369397216</v>
      </c>
      <c r="E31" s="67">
        <f t="shared" si="0"/>
        <v>-2139.1912447468881</v>
      </c>
      <c r="F31" s="67">
        <f>IFERROR(IPMT('Mortgage Info'!$B$5/12,C31,'Mortgage Info'!$B$6*12,'Mortgage Info'!$B$8),0)</f>
        <v>-449.30578759962191</v>
      </c>
      <c r="G31" s="67">
        <f t="shared" si="1"/>
        <v>-11829.51207444761</v>
      </c>
      <c r="H31" s="67">
        <f t="shared" si="2"/>
        <v>82860.808755253121</v>
      </c>
      <c r="I31" s="68">
        <v>0</v>
      </c>
    </row>
    <row r="32" spans="3:9" ht="22.25" hidden="1" customHeight="1">
      <c r="C32" s="63">
        <v>27</v>
      </c>
      <c r="D32" s="64">
        <f>IF(C32&gt;'Mortgage Info'!$B$6*12,0,PPMT('Mortgage Info'!$B$5/12,C32,'Mortgage Info'!$B$6*12,'Mortgage Info'!$B$8))</f>
        <v>-88.428439211398114</v>
      </c>
      <c r="E32" s="64">
        <f t="shared" si="0"/>
        <v>-2227.6196839582863</v>
      </c>
      <c r="F32" s="64">
        <f>IFERROR(IPMT('Mortgage Info'!$B$5/12,C32,'Mortgage Info'!$B$6*12,'Mortgage Info'!$B$8),0)</f>
        <v>-448.82938075762104</v>
      </c>
      <c r="G32" s="64">
        <f t="shared" si="1"/>
        <v>-12278.341455205231</v>
      </c>
      <c r="H32" s="64">
        <f t="shared" si="2"/>
        <v>82772.38031604173</v>
      </c>
      <c r="I32" s="65">
        <v>0</v>
      </c>
    </row>
    <row r="33" spans="3:9" ht="22.25" hidden="1" customHeight="1">
      <c r="C33" s="66">
        <v>28</v>
      </c>
      <c r="D33" s="67">
        <f>IF(C33&gt;'Mortgage Info'!$B$6*12,0,PPMT('Mortgage Info'!$B$5/12,C33,'Mortgage Info'!$B$6*12,'Mortgage Info'!$B$8))</f>
        <v>-88.907426590459878</v>
      </c>
      <c r="E33" s="67">
        <f t="shared" si="0"/>
        <v>-2316.5271105487464</v>
      </c>
      <c r="F33" s="67">
        <f>IFERROR(IPMT('Mortgage Info'!$B$5/12,C33,'Mortgage Info'!$B$6*12,'Mortgage Info'!$B$8),0)</f>
        <v>-448.35039337855932</v>
      </c>
      <c r="G33" s="67">
        <f t="shared" si="1"/>
        <v>-12726.69184858379</v>
      </c>
      <c r="H33" s="67">
        <f t="shared" si="2"/>
        <v>82683.472889451266</v>
      </c>
      <c r="I33" s="68">
        <v>0</v>
      </c>
    </row>
    <row r="34" spans="3:9" ht="22.25" hidden="1" customHeight="1">
      <c r="C34" s="63">
        <v>29</v>
      </c>
      <c r="D34" s="64">
        <f>IF(C34&gt;'Mortgage Info'!$B$6*12,0,PPMT('Mortgage Info'!$B$5/12,C34,'Mortgage Info'!$B$6*12,'Mortgage Info'!$B$8))</f>
        <v>-89.389008484491526</v>
      </c>
      <c r="E34" s="64">
        <f t="shared" si="0"/>
        <v>-2405.9161190332379</v>
      </c>
      <c r="F34" s="64">
        <f>IFERROR(IPMT('Mortgage Info'!$B$5/12,C34,'Mortgage Info'!$B$6*12,'Mortgage Info'!$B$8),0)</f>
        <v>-447.86881148452761</v>
      </c>
      <c r="G34" s="64">
        <f t="shared" si="1"/>
        <v>-13174.560660068319</v>
      </c>
      <c r="H34" s="64">
        <f t="shared" si="2"/>
        <v>82594.083880966777</v>
      </c>
      <c r="I34" s="65">
        <v>0</v>
      </c>
    </row>
    <row r="35" spans="3:9" ht="22.25" hidden="1" customHeight="1">
      <c r="C35" s="66">
        <v>30</v>
      </c>
      <c r="D35" s="67">
        <f>IF(C35&gt;'Mortgage Info'!$B$6*12,0,PPMT('Mortgage Info'!$B$5/12,C35,'Mortgage Info'!$B$6*12,'Mortgage Info'!$B$8))</f>
        <v>-89.873198947115867</v>
      </c>
      <c r="E35" s="67">
        <f t="shared" si="0"/>
        <v>-2495.7893179803536</v>
      </c>
      <c r="F35" s="67">
        <f>IFERROR(IPMT('Mortgage Info'!$B$5/12,C35,'Mortgage Info'!$B$6*12,'Mortgage Info'!$B$8),0)</f>
        <v>-447.38462102190329</v>
      </c>
      <c r="G35" s="67">
        <f t="shared" si="1"/>
        <v>-13621.945281090222</v>
      </c>
      <c r="H35" s="67">
        <f t="shared" si="2"/>
        <v>82504.210682019664</v>
      </c>
      <c r="I35" s="68">
        <v>0</v>
      </c>
    </row>
    <row r="36" spans="3:9" ht="22.25" hidden="1" customHeight="1">
      <c r="C36" s="63">
        <v>31</v>
      </c>
      <c r="D36" s="64">
        <f>IF(C36&gt;'Mortgage Info'!$B$6*12,0,PPMT('Mortgage Info'!$B$5/12,C36,'Mortgage Info'!$B$6*12,'Mortgage Info'!$B$8))</f>
        <v>-90.360012108079388</v>
      </c>
      <c r="E36" s="64">
        <f t="shared" si="0"/>
        <v>-2586.1493300884331</v>
      </c>
      <c r="F36" s="64">
        <f>IFERROR(IPMT('Mortgage Info'!$B$5/12,C36,'Mortgage Info'!$B$6*12,'Mortgage Info'!$B$8),0)</f>
        <v>-446.89780786093979</v>
      </c>
      <c r="G36" s="64">
        <f t="shared" si="1"/>
        <v>-14068.843088951162</v>
      </c>
      <c r="H36" s="64">
        <f t="shared" si="2"/>
        <v>82413.850669911582</v>
      </c>
      <c r="I36" s="65">
        <v>0</v>
      </c>
    </row>
    <row r="37" spans="3:9" ht="22.25" hidden="1" customHeight="1">
      <c r="C37" s="66">
        <v>32</v>
      </c>
      <c r="D37" s="67">
        <f>IF(C37&gt;'Mortgage Info'!$B$6*12,0,PPMT('Mortgage Info'!$B$5/12,C37,'Mortgage Info'!$B$6*12,'Mortgage Info'!$B$8))</f>
        <v>-90.849462173664818</v>
      </c>
      <c r="E37" s="67">
        <f t="shared" si="0"/>
        <v>-2676.998792262098</v>
      </c>
      <c r="F37" s="67">
        <f>IFERROR(IPMT('Mortgage Info'!$B$5/12,C37,'Mortgage Info'!$B$6*12,'Mortgage Info'!$B$8),0)</f>
        <v>-446.40835779535433</v>
      </c>
      <c r="G37" s="67">
        <f t="shared" si="1"/>
        <v>-14515.251446746517</v>
      </c>
      <c r="H37" s="67">
        <f t="shared" si="2"/>
        <v>82323.001207737922</v>
      </c>
      <c r="I37" s="68">
        <v>0</v>
      </c>
    </row>
    <row r="38" spans="3:9" ht="22.25" hidden="1" customHeight="1">
      <c r="C38" s="63">
        <v>33</v>
      </c>
      <c r="D38" s="64">
        <f>IF(C38&gt;'Mortgage Info'!$B$6*12,0,PPMT('Mortgage Info'!$B$5/12,C38,'Mortgage Info'!$B$6*12,'Mortgage Info'!$B$8))</f>
        <v>-91.341563427105527</v>
      </c>
      <c r="E38" s="64">
        <f t="shared" si="0"/>
        <v>-2768.3403556892035</v>
      </c>
      <c r="F38" s="64">
        <f>IFERROR(IPMT('Mortgage Info'!$B$5/12,C38,'Mortgage Info'!$B$6*12,'Mortgage Info'!$B$8),0)</f>
        <v>-445.9162565419137</v>
      </c>
      <c r="G38" s="64">
        <f t="shared" si="1"/>
        <v>-14961.167703288431</v>
      </c>
      <c r="H38" s="64">
        <f t="shared" si="2"/>
        <v>82231.659644310814</v>
      </c>
      <c r="I38" s="65">
        <v>0</v>
      </c>
    </row>
    <row r="39" spans="3:9" ht="22.25" hidden="1" customHeight="1">
      <c r="C39" s="66">
        <v>34</v>
      </c>
      <c r="D39" s="67">
        <f>IF(C39&gt;'Mortgage Info'!$B$6*12,0,PPMT('Mortgage Info'!$B$5/12,C39,'Mortgage Info'!$B$6*12,'Mortgage Info'!$B$8))</f>
        <v>-91.836330229002328</v>
      </c>
      <c r="E39" s="67">
        <f t="shared" si="0"/>
        <v>-2860.1766859182057</v>
      </c>
      <c r="F39" s="67">
        <f>IFERROR(IPMT('Mortgage Info'!$B$5/12,C39,'Mortgage Info'!$B$6*12,'Mortgage Info'!$B$8),0)</f>
        <v>-445.42148974001685</v>
      </c>
      <c r="G39" s="67">
        <f t="shared" si="1"/>
        <v>-15406.589193028447</v>
      </c>
      <c r="H39" s="67">
        <f t="shared" si="2"/>
        <v>82139.823314081805</v>
      </c>
      <c r="I39" s="68">
        <v>0</v>
      </c>
    </row>
    <row r="40" spans="3:9" ht="22.25" hidden="1" customHeight="1">
      <c r="C40" s="63">
        <v>35</v>
      </c>
      <c r="D40" s="64">
        <f>IF(C40&gt;'Mortgage Info'!$B$6*12,0,PPMT('Mortgage Info'!$B$5/12,C40,'Mortgage Info'!$B$6*12,'Mortgage Info'!$B$8))</f>
        <v>-92.333777017742761</v>
      </c>
      <c r="E40" s="64">
        <f t="shared" si="0"/>
        <v>-2952.5104629359485</v>
      </c>
      <c r="F40" s="64">
        <f>IFERROR(IPMT('Mortgage Info'!$B$5/12,C40,'Mortgage Info'!$B$6*12,'Mortgage Info'!$B$8),0)</f>
        <v>-444.92404295127636</v>
      </c>
      <c r="G40" s="64">
        <f t="shared" si="1"/>
        <v>-15851.513235979723</v>
      </c>
      <c r="H40" s="64">
        <f t="shared" si="2"/>
        <v>82047.489537064059</v>
      </c>
      <c r="I40" s="65">
        <v>0</v>
      </c>
    </row>
    <row r="41" spans="3:9" ht="22.5" customHeight="1">
      <c r="C41" s="66">
        <v>36</v>
      </c>
      <c r="D41" s="67">
        <f>IF(C41&gt;'Mortgage Info'!$B$6*12,0,PPMT('Mortgage Info'!$B$5/12,C41,'Mortgage Info'!$B$6*12,'Mortgage Info'!$B$8))</f>
        <v>-92.833918309922197</v>
      </c>
      <c r="E41" s="67">
        <f t="shared" si="0"/>
        <v>-3045.3443812458709</v>
      </c>
      <c r="F41" s="67">
        <f>IFERROR(IPMT('Mortgage Info'!$B$5/12,C41,'Mortgage Info'!$B$6*12,'Mortgage Info'!$B$8),0)</f>
        <v>-444.42390165909694</v>
      </c>
      <c r="G41" s="67">
        <f t="shared" si="1"/>
        <v>-16295.937137638819</v>
      </c>
      <c r="H41" s="67">
        <f t="shared" si="2"/>
        <v>81954.655618754143</v>
      </c>
      <c r="I41" s="68">
        <f>-(G41-G29)*$B$2</f>
        <v>1877.9286675092987</v>
      </c>
    </row>
    <row r="42" spans="3:9" ht="22.25" hidden="1" customHeight="1">
      <c r="C42" s="63">
        <v>37</v>
      </c>
      <c r="D42" s="64">
        <f>IF(C42&gt;'Mortgage Info'!$B$6*12,0,PPMT('Mortgage Info'!$B$5/12,C42,'Mortgage Info'!$B$6*12,'Mortgage Info'!$B$8))</f>
        <v>-93.336768700767593</v>
      </c>
      <c r="E42" s="64">
        <f t="shared" si="0"/>
        <v>-3138.6811499466385</v>
      </c>
      <c r="F42" s="64">
        <f>IFERROR(IPMT('Mortgage Info'!$B$5/12,C42,'Mortgage Info'!$B$6*12,'Mortgage Info'!$B$8),0)</f>
        <v>-443.92105126825152</v>
      </c>
      <c r="G42" s="64">
        <f t="shared" si="1"/>
        <v>-16739.85818890707</v>
      </c>
      <c r="H42" s="64">
        <f t="shared" si="2"/>
        <v>81861.318850053372</v>
      </c>
      <c r="I42" s="65">
        <v>0</v>
      </c>
    </row>
    <row r="43" spans="3:9" ht="22.25" hidden="1" customHeight="1">
      <c r="C43" s="66">
        <v>38</v>
      </c>
      <c r="D43" s="67">
        <f>IF(C43&gt;'Mortgage Info'!$B$6*12,0,PPMT('Mortgage Info'!$B$5/12,C43,'Mortgage Info'!$B$6*12,'Mortgage Info'!$B$8))</f>
        <v>-93.842342864563435</v>
      </c>
      <c r="E43" s="67">
        <f t="shared" si="0"/>
        <v>-3232.5234928112018</v>
      </c>
      <c r="F43" s="67">
        <f>IFERROR(IPMT('Mortgage Info'!$B$5/12,C43,'Mortgage Info'!$B$6*12,'Mortgage Info'!$B$8),0)</f>
        <v>-443.4154771044557</v>
      </c>
      <c r="G43" s="67">
        <f t="shared" si="1"/>
        <v>-17183.273666011526</v>
      </c>
      <c r="H43" s="67">
        <f t="shared" si="2"/>
        <v>81767.476507188811</v>
      </c>
      <c r="I43" s="68">
        <v>0</v>
      </c>
    </row>
    <row r="44" spans="3:9" ht="22.25" hidden="1" customHeight="1">
      <c r="C44" s="63">
        <v>39</v>
      </c>
      <c r="D44" s="64">
        <f>IF(C44&gt;'Mortgage Info'!$B$6*12,0,PPMT('Mortgage Info'!$B$5/12,C44,'Mortgage Info'!$B$6*12,'Mortgage Info'!$B$8))</f>
        <v>-94.35065555507984</v>
      </c>
      <c r="E44" s="64">
        <f t="shared" si="0"/>
        <v>-3326.8741483662816</v>
      </c>
      <c r="F44" s="64">
        <f>IFERROR(IPMT('Mortgage Info'!$B$5/12,C44,'Mortgage Info'!$B$6*12,'Mortgage Info'!$B$8),0)</f>
        <v>-442.90716441393931</v>
      </c>
      <c r="G44" s="64">
        <f t="shared" si="1"/>
        <v>-17626.180830425466</v>
      </c>
      <c r="H44" s="64">
        <f t="shared" si="2"/>
        <v>81673.125851633726</v>
      </c>
      <c r="I44" s="65">
        <v>0</v>
      </c>
    </row>
    <row r="45" spans="3:9" ht="22.25" hidden="1" customHeight="1">
      <c r="C45" s="66">
        <v>40</v>
      </c>
      <c r="D45" s="67">
        <f>IF(C45&gt;'Mortgage Info'!$B$6*12,0,PPMT('Mortgage Info'!$B$5/12,C45,'Mortgage Info'!$B$6*12,'Mortgage Info'!$B$8))</f>
        <v>-94.861721606003172</v>
      </c>
      <c r="E45" s="67">
        <f t="shared" si="0"/>
        <v>-3421.7358699722849</v>
      </c>
      <c r="F45" s="67">
        <f>IFERROR(IPMT('Mortgage Info'!$B$5/12,C45,'Mortgage Info'!$B$6*12,'Mortgage Info'!$B$8),0)</f>
        <v>-442.39609836301605</v>
      </c>
      <c r="G45" s="67">
        <f t="shared" si="1"/>
        <v>-18068.576928788483</v>
      </c>
      <c r="H45" s="67">
        <f t="shared" si="2"/>
        <v>81578.264130027717</v>
      </c>
      <c r="I45" s="68">
        <v>0</v>
      </c>
    </row>
    <row r="46" spans="3:9" ht="22.25" hidden="1" customHeight="1">
      <c r="C46" s="63">
        <v>41</v>
      </c>
      <c r="D46" s="64">
        <f>IF(C46&gt;'Mortgage Info'!$B$6*12,0,PPMT('Mortgage Info'!$B$5/12,C46,'Mortgage Info'!$B$6*12,'Mortgage Info'!$B$8))</f>
        <v>-95.375555931369007</v>
      </c>
      <c r="E46" s="64">
        <f t="shared" si="0"/>
        <v>-3517.111425903654</v>
      </c>
      <c r="F46" s="64">
        <f>IFERROR(IPMT('Mortgage Info'!$B$5/12,C46,'Mortgage Info'!$B$6*12,'Mortgage Info'!$B$8),0)</f>
        <v>-441.88226403765015</v>
      </c>
      <c r="G46" s="64">
        <f t="shared" si="1"/>
        <v>-18510.459192826132</v>
      </c>
      <c r="H46" s="64">
        <f t="shared" si="2"/>
        <v>81482.888574096345</v>
      </c>
      <c r="I46" s="65">
        <v>0</v>
      </c>
    </row>
    <row r="47" spans="3:9" ht="22.25" hidden="1" customHeight="1">
      <c r="C47" s="66">
        <v>42</v>
      </c>
      <c r="D47" s="67">
        <f>IF(C47&gt;'Mortgage Info'!$B$6*12,0,PPMT('Mortgage Info'!$B$5/12,C47,'Mortgage Info'!$B$6*12,'Mortgage Info'!$B$8))</f>
        <v>-95.892173525997251</v>
      </c>
      <c r="E47" s="67">
        <f t="shared" si="0"/>
        <v>-3613.0035994296513</v>
      </c>
      <c r="F47" s="67">
        <f>IFERROR(IPMT('Mortgage Info'!$B$5/12,C47,'Mortgage Info'!$B$6*12,'Mortgage Info'!$B$8),0)</f>
        <v>-441.36564644302189</v>
      </c>
      <c r="G47" s="67">
        <f t="shared" si="1"/>
        <v>-18951.824839269153</v>
      </c>
      <c r="H47" s="67">
        <f t="shared" si="2"/>
        <v>81386.996400570351</v>
      </c>
      <c r="I47" s="68">
        <v>0</v>
      </c>
    </row>
    <row r="48" spans="3:9" ht="22.25" hidden="1" customHeight="1">
      <c r="C48" s="63">
        <v>43</v>
      </c>
      <c r="D48" s="64">
        <f>IF(C48&gt;'Mortgage Info'!$B$6*12,0,PPMT('Mortgage Info'!$B$5/12,C48,'Mortgage Info'!$B$6*12,'Mortgage Info'!$B$8))</f>
        <v>-96.411589465929765</v>
      </c>
      <c r="E48" s="64">
        <f t="shared" si="0"/>
        <v>-3709.4151888955812</v>
      </c>
      <c r="F48" s="64">
        <f>IFERROR(IPMT('Mortgage Info'!$B$5/12,C48,'Mortgage Info'!$B$6*12,'Mortgage Info'!$B$8),0)</f>
        <v>-440.84623050308932</v>
      </c>
      <c r="G48" s="64">
        <f t="shared" si="1"/>
        <v>-19392.671069772241</v>
      </c>
      <c r="H48" s="64">
        <f t="shared" si="2"/>
        <v>81290.584811104418</v>
      </c>
      <c r="I48" s="65">
        <v>0</v>
      </c>
    </row>
    <row r="49" spans="3:9" ht="22.25" hidden="1" customHeight="1">
      <c r="C49" s="66">
        <v>44</v>
      </c>
      <c r="D49" s="67">
        <f>IF(C49&gt;'Mortgage Info'!$B$6*12,0,PPMT('Mortgage Info'!$B$5/12,C49,'Mortgage Info'!$B$6*12,'Mortgage Info'!$B$8))</f>
        <v>-96.933818908870208</v>
      </c>
      <c r="E49" s="67">
        <f t="shared" si="0"/>
        <v>-3806.3490078044515</v>
      </c>
      <c r="F49" s="67">
        <f>IFERROR(IPMT('Mortgage Info'!$B$5/12,C49,'Mortgage Info'!$B$6*12,'Mortgage Info'!$B$8),0)</f>
        <v>-440.32400106014893</v>
      </c>
      <c r="G49" s="67">
        <f t="shared" si="1"/>
        <v>-19832.995070832389</v>
      </c>
      <c r="H49" s="67">
        <f t="shared" si="2"/>
        <v>81193.650992195544</v>
      </c>
      <c r="I49" s="68">
        <v>0</v>
      </c>
    </row>
    <row r="50" spans="3:9" ht="22.25" hidden="1" customHeight="1">
      <c r="C50" s="63">
        <v>45</v>
      </c>
      <c r="D50" s="64">
        <f>IF(C50&gt;'Mortgage Info'!$B$6*12,0,PPMT('Mortgage Info'!$B$5/12,C50,'Mortgage Info'!$B$6*12,'Mortgage Info'!$B$8))</f>
        <v>-97.458877094626573</v>
      </c>
      <c r="E50" s="64">
        <f t="shared" si="0"/>
        <v>-3903.8078848990781</v>
      </c>
      <c r="F50" s="64">
        <f>IFERROR(IPMT('Mortgage Info'!$B$5/12,C50,'Mortgage Info'!$B$6*12,'Mortgage Info'!$B$8),0)</f>
        <v>-439.79894287439265</v>
      </c>
      <c r="G50" s="64">
        <f t="shared" si="1"/>
        <v>-20272.794013706782</v>
      </c>
      <c r="H50" s="64">
        <f t="shared" si="2"/>
        <v>81096.192115100916</v>
      </c>
      <c r="I50" s="65">
        <v>0</v>
      </c>
    </row>
    <row r="51" spans="3:9" ht="22.25" hidden="1" customHeight="1">
      <c r="C51" s="66">
        <v>46</v>
      </c>
      <c r="D51" s="67">
        <f>IF(C51&gt;'Mortgage Info'!$B$6*12,0,PPMT('Mortgage Info'!$B$5/12,C51,'Mortgage Info'!$B$6*12,'Mortgage Info'!$B$8))</f>
        <v>-97.986779345555817</v>
      </c>
      <c r="E51" s="67">
        <f t="shared" si="0"/>
        <v>-4001.7946642446341</v>
      </c>
      <c r="F51" s="67">
        <f>IFERROR(IPMT('Mortgage Info'!$B$5/12,C51,'Mortgage Info'!$B$6*12,'Mortgage Info'!$B$8),0)</f>
        <v>-439.27104062346331</v>
      </c>
      <c r="G51" s="67">
        <f t="shared" si="1"/>
        <v>-20712.065054330244</v>
      </c>
      <c r="H51" s="67">
        <f t="shared" si="2"/>
        <v>80998.205335755367</v>
      </c>
      <c r="I51" s="68">
        <v>0</v>
      </c>
    </row>
    <row r="52" spans="3:9" ht="22.25" hidden="1" customHeight="1">
      <c r="C52" s="63">
        <v>47</v>
      </c>
      <c r="D52" s="64">
        <f>IF(C52&gt;'Mortgage Info'!$B$6*12,0,PPMT('Mortgage Info'!$B$5/12,C52,'Mortgage Info'!$B$6*12,'Mortgage Info'!$B$8))</f>
        <v>-98.51754106701091</v>
      </c>
      <c r="E52" s="64">
        <f t="shared" si="0"/>
        <v>-4100.3122053116449</v>
      </c>
      <c r="F52" s="64">
        <f>IFERROR(IPMT('Mortgage Info'!$B$5/12,C52,'Mortgage Info'!$B$6*12,'Mortgage Info'!$B$8),0)</f>
        <v>-438.74027890200824</v>
      </c>
      <c r="G52" s="64">
        <f t="shared" si="1"/>
        <v>-21150.805333232252</v>
      </c>
      <c r="H52" s="64">
        <f t="shared" si="2"/>
        <v>80899.687794688361</v>
      </c>
      <c r="I52" s="65">
        <v>0</v>
      </c>
    </row>
    <row r="53" spans="3:9" ht="22.5" customHeight="1">
      <c r="C53" s="66">
        <v>48</v>
      </c>
      <c r="D53" s="67">
        <f>IF(C53&gt;'Mortgage Info'!$B$6*12,0,PPMT('Mortgage Info'!$B$5/12,C53,'Mortgage Info'!$B$6*12,'Mortgage Info'!$B$8))</f>
        <v>-99.051177747790561</v>
      </c>
      <c r="E53" s="67">
        <f t="shared" si="0"/>
        <v>-4199.3633830594354</v>
      </c>
      <c r="F53" s="67">
        <f>IFERROR(IPMT('Mortgage Info'!$B$5/12,C53,'Mortgage Info'!$B$6*12,'Mortgage Info'!$B$8),0)</f>
        <v>-438.20664222122866</v>
      </c>
      <c r="G53" s="67">
        <f t="shared" si="1"/>
        <v>-21589.011975453483</v>
      </c>
      <c r="H53" s="67">
        <f t="shared" si="2"/>
        <v>80800.636616940566</v>
      </c>
      <c r="I53" s="68">
        <f>-(G53-G41)*$B$2</f>
        <v>1852.5761932351322</v>
      </c>
    </row>
    <row r="54" spans="3:9" ht="22.25" hidden="1" customHeight="1">
      <c r="C54" s="63">
        <v>49</v>
      </c>
      <c r="D54" s="64">
        <f>IF(C54&gt;'Mortgage Info'!$B$6*12,0,PPMT('Mortgage Info'!$B$5/12,C54,'Mortgage Info'!$B$6*12,'Mortgage Info'!$B$8))</f>
        <v>-99.587704960591097</v>
      </c>
      <c r="E54" s="64">
        <f t="shared" si="0"/>
        <v>-4298.9510880200269</v>
      </c>
      <c r="F54" s="64">
        <f>IFERROR(IPMT('Mortgage Info'!$B$5/12,C54,'Mortgage Info'!$B$6*12,'Mortgage Info'!$B$8),0)</f>
        <v>-437.67011500842807</v>
      </c>
      <c r="G54" s="64">
        <f t="shared" si="1"/>
        <v>-22026.682090461909</v>
      </c>
      <c r="H54" s="64">
        <f t="shared" si="2"/>
        <v>80701.048911979975</v>
      </c>
      <c r="I54" s="65">
        <v>0</v>
      </c>
    </row>
    <row r="55" spans="3:9" ht="22.25" hidden="1" customHeight="1">
      <c r="C55" s="66">
        <v>50</v>
      </c>
      <c r="D55" s="67">
        <f>IF(C55&gt;'Mortgage Info'!$B$6*12,0,PPMT('Mortgage Info'!$B$5/12,C55,'Mortgage Info'!$B$6*12,'Mortgage Info'!$B$8))</f>
        <v>-100.12713836246094</v>
      </c>
      <c r="E55" s="67">
        <f t="shared" si="0"/>
        <v>-4399.0782263824876</v>
      </c>
      <c r="F55" s="67">
        <f>IFERROR(IPMT('Mortgage Info'!$B$5/12,C55,'Mortgage Info'!$B$6*12,'Mortgage Info'!$B$8),0)</f>
        <v>-437.1306816065582</v>
      </c>
      <c r="G55" s="67">
        <f t="shared" si="1"/>
        <v>-22463.812772068468</v>
      </c>
      <c r="H55" s="67">
        <f t="shared" si="2"/>
        <v>80600.92177361752</v>
      </c>
      <c r="I55" s="68">
        <v>0</v>
      </c>
    </row>
    <row r="56" spans="3:9" ht="22.25" hidden="1" customHeight="1">
      <c r="C56" s="63">
        <v>51</v>
      </c>
      <c r="D56" s="64">
        <f>IF(C56&gt;'Mortgage Info'!$B$6*12,0,PPMT('Mortgage Info'!$B$5/12,C56,'Mortgage Info'!$B$6*12,'Mortgage Info'!$B$8))</f>
        <v>-100.6694936952576</v>
      </c>
      <c r="E56" s="64">
        <f t="shared" si="0"/>
        <v>-4499.7477200777448</v>
      </c>
      <c r="F56" s="64">
        <f>IFERROR(IPMT('Mortgage Info'!$B$5/12,C56,'Mortgage Info'!$B$6*12,'Mortgage Info'!$B$8),0)</f>
        <v>-436.5883262737616</v>
      </c>
      <c r="G56" s="64">
        <f t="shared" si="1"/>
        <v>-22900.40109834223</v>
      </c>
      <c r="H56" s="64">
        <f t="shared" si="2"/>
        <v>80500.252279922264</v>
      </c>
      <c r="I56" s="65">
        <v>0</v>
      </c>
    </row>
    <row r="57" spans="3:9" ht="22.25" hidden="1" customHeight="1">
      <c r="C57" s="66">
        <v>52</v>
      </c>
      <c r="D57" s="67">
        <f>IF(C57&gt;'Mortgage Info'!$B$6*12,0,PPMT('Mortgage Info'!$B$5/12,C57,'Mortgage Info'!$B$6*12,'Mortgage Info'!$B$8))</f>
        <v>-101.21478678610694</v>
      </c>
      <c r="E57" s="67">
        <f t="shared" si="0"/>
        <v>-4600.9625068638516</v>
      </c>
      <c r="F57" s="67">
        <f>IFERROR(IPMT('Mortgage Info'!$B$5/12,C57,'Mortgage Info'!$B$6*12,'Mortgage Info'!$B$8),0)</f>
        <v>-436.04303318291221</v>
      </c>
      <c r="G57" s="67">
        <f t="shared" si="1"/>
        <v>-23336.444131525142</v>
      </c>
      <c r="H57" s="67">
        <f t="shared" si="2"/>
        <v>80399.037493136158</v>
      </c>
      <c r="I57" s="68">
        <v>0</v>
      </c>
    </row>
    <row r="58" spans="3:9" ht="22.25" hidden="1" customHeight="1">
      <c r="C58" s="63">
        <v>53</v>
      </c>
      <c r="D58" s="64">
        <f>IF(C58&gt;'Mortgage Info'!$B$6*12,0,PPMT('Mortgage Info'!$B$5/12,C58,'Mortgage Info'!$B$6*12,'Mortgage Info'!$B$8))</f>
        <v>-101.76303354786501</v>
      </c>
      <c r="E58" s="64">
        <f t="shared" si="0"/>
        <v>-4702.7255404117168</v>
      </c>
      <c r="F58" s="64">
        <f>IFERROR(IPMT('Mortgage Info'!$B$5/12,C58,'Mortgage Info'!$B$6*12,'Mortgage Info'!$B$8),0)</f>
        <v>-435.49478642115412</v>
      </c>
      <c r="G58" s="64">
        <f t="shared" si="1"/>
        <v>-23771.938917946296</v>
      </c>
      <c r="H58" s="64">
        <f t="shared" si="2"/>
        <v>80297.274459588298</v>
      </c>
      <c r="I58" s="65">
        <v>0</v>
      </c>
    </row>
    <row r="59" spans="3:9" ht="22.25" hidden="1" customHeight="1">
      <c r="C59" s="66">
        <v>54</v>
      </c>
      <c r="D59" s="67">
        <f>IF(C59&gt;'Mortgage Info'!$B$6*12,0,PPMT('Mortgage Info'!$B$5/12,C59,'Mortgage Info'!$B$6*12,'Mortgage Info'!$B$8))</f>
        <v>-102.31424997958261</v>
      </c>
      <c r="E59" s="67">
        <f t="shared" si="0"/>
        <v>-4805.039790391299</v>
      </c>
      <c r="F59" s="67">
        <f>IFERROR(IPMT('Mortgage Info'!$B$5/12,C59,'Mortgage Info'!$B$6*12,'Mortgage Info'!$B$8),0)</f>
        <v>-434.94356998943653</v>
      </c>
      <c r="G59" s="67">
        <f t="shared" si="1"/>
        <v>-24206.882487935731</v>
      </c>
      <c r="H59" s="67">
        <f t="shared" si="2"/>
        <v>80194.960209608718</v>
      </c>
      <c r="I59" s="68">
        <v>0</v>
      </c>
    </row>
    <row r="60" spans="3:9" ht="22.25" hidden="1" customHeight="1">
      <c r="C60" s="63">
        <v>55</v>
      </c>
      <c r="D60" s="64">
        <f>IF(C60&gt;'Mortgage Info'!$B$6*12,0,PPMT('Mortgage Info'!$B$5/12,C60,'Mortgage Info'!$B$6*12,'Mortgage Info'!$B$8))</f>
        <v>-102.86845216697201</v>
      </c>
      <c r="E60" s="64">
        <f t="shared" si="0"/>
        <v>-4907.908242558271</v>
      </c>
      <c r="F60" s="64">
        <f>IFERROR(IPMT('Mortgage Info'!$B$5/12,C60,'Mortgage Info'!$B$6*12,'Mortgage Info'!$B$8),0)</f>
        <v>-434.38936780204716</v>
      </c>
      <c r="G60" s="64">
        <f t="shared" si="1"/>
        <v>-24641.271855737778</v>
      </c>
      <c r="H60" s="64">
        <f t="shared" si="2"/>
        <v>80092.09175744174</v>
      </c>
      <c r="I60" s="65">
        <v>0</v>
      </c>
    </row>
    <row r="61" spans="3:9" ht="22.25" hidden="1" customHeight="1">
      <c r="C61" s="66">
        <v>56</v>
      </c>
      <c r="D61" s="67">
        <f>IF(C61&gt;'Mortgage Info'!$B$6*12,0,PPMT('Mortgage Info'!$B$5/12,C61,'Mortgage Info'!$B$6*12,'Mortgage Info'!$B$8))</f>
        <v>-103.42565628287645</v>
      </c>
      <c r="E61" s="67">
        <f t="shared" si="0"/>
        <v>-5011.3338988411479</v>
      </c>
      <c r="F61" s="67">
        <f>IFERROR(IPMT('Mortgage Info'!$B$5/12,C61,'Mortgage Info'!$B$6*12,'Mortgage Info'!$B$8),0)</f>
        <v>-433.83216368614268</v>
      </c>
      <c r="G61" s="67">
        <f t="shared" si="1"/>
        <v>-25075.104019423921</v>
      </c>
      <c r="H61" s="67">
        <f t="shared" si="2"/>
        <v>79988.666101158859</v>
      </c>
      <c r="I61" s="68">
        <v>0</v>
      </c>
    </row>
    <row r="62" spans="3:9" ht="22.25" hidden="1" customHeight="1">
      <c r="C62" s="63">
        <v>57</v>
      </c>
      <c r="D62" s="64">
        <f>IF(C62&gt;'Mortgage Info'!$B$6*12,0,PPMT('Mortgage Info'!$B$5/12,C62,'Mortgage Info'!$B$6*12,'Mortgage Info'!$B$8))</f>
        <v>-103.98587858774204</v>
      </c>
      <c r="E62" s="64">
        <f t="shared" si="0"/>
        <v>-5115.3197774288901</v>
      </c>
      <c r="F62" s="64">
        <f>IFERROR(IPMT('Mortgage Info'!$B$5/12,C62,'Mortgage Info'!$B$6*12,'Mortgage Info'!$B$8),0)</f>
        <v>-433.27194138127714</v>
      </c>
      <c r="G62" s="64">
        <f t="shared" si="1"/>
        <v>-25508.375960805199</v>
      </c>
      <c r="H62" s="64">
        <f t="shared" si="2"/>
        <v>79884.680222571114</v>
      </c>
      <c r="I62" s="65">
        <v>0</v>
      </c>
    </row>
    <row r="63" spans="3:9" ht="22.25" hidden="1" customHeight="1">
      <c r="C63" s="66">
        <v>58</v>
      </c>
      <c r="D63" s="67">
        <f>IF(C63&gt;'Mortgage Info'!$B$6*12,0,PPMT('Mortgage Info'!$B$5/12,C63,'Mortgage Info'!$B$6*12,'Mortgage Info'!$B$8))</f>
        <v>-104.54913543009232</v>
      </c>
      <c r="E63" s="67">
        <f t="shared" si="0"/>
        <v>-5219.8689128589822</v>
      </c>
      <c r="F63" s="67">
        <f>IFERROR(IPMT('Mortgage Info'!$B$5/12,C63,'Mortgage Info'!$B$6*12,'Mortgage Info'!$B$8),0)</f>
        <v>-432.70868453892683</v>
      </c>
      <c r="G63" s="67">
        <f t="shared" si="1"/>
        <v>-25941.084645344126</v>
      </c>
      <c r="H63" s="67">
        <f t="shared" si="2"/>
        <v>79780.131087141024</v>
      </c>
      <c r="I63" s="68">
        <v>0</v>
      </c>
    </row>
    <row r="64" spans="3:9" ht="22.25" hidden="1" customHeight="1">
      <c r="C64" s="63">
        <v>59</v>
      </c>
      <c r="D64" s="64">
        <f>IF(C64&gt;'Mortgage Info'!$B$6*12,0,PPMT('Mortgage Info'!$B$5/12,C64,'Mortgage Info'!$B$6*12,'Mortgage Info'!$B$8))</f>
        <v>-105.11544324700532</v>
      </c>
      <c r="E64" s="64">
        <f t="shared" si="0"/>
        <v>-5324.9843561059879</v>
      </c>
      <c r="F64" s="64">
        <f>IFERROR(IPMT('Mortgage Info'!$B$5/12,C64,'Mortgage Info'!$B$6*12,'Mortgage Info'!$B$8),0)</f>
        <v>-432.14237672201392</v>
      </c>
      <c r="G64" s="64">
        <f t="shared" si="1"/>
        <v>-26373.227022066141</v>
      </c>
      <c r="H64" s="64">
        <f t="shared" si="2"/>
        <v>79675.015643894018</v>
      </c>
      <c r="I64" s="65">
        <v>0</v>
      </c>
    </row>
    <row r="65" spans="3:9" ht="22.5" customHeight="1">
      <c r="C65" s="66">
        <v>60</v>
      </c>
      <c r="D65" s="67">
        <f>IF(C65&gt;'Mortgage Info'!$B$6*12,0,PPMT('Mortgage Info'!$B$5/12,C65,'Mortgage Info'!$B$6*12,'Mortgage Info'!$B$8))</f>
        <v>-105.68481856459323</v>
      </c>
      <c r="E65" s="67">
        <f t="shared" si="0"/>
        <v>-5430.669174670581</v>
      </c>
      <c r="F65" s="67">
        <f>IFERROR(IPMT('Mortgage Info'!$B$5/12,C65,'Mortgage Info'!$B$6*12,'Mortgage Info'!$B$8),0)</f>
        <v>-431.57300140442595</v>
      </c>
      <c r="G65" s="67">
        <f t="shared" si="1"/>
        <v>-26804.800023470569</v>
      </c>
      <c r="H65" s="67">
        <f t="shared" si="2"/>
        <v>79569.330825329424</v>
      </c>
      <c r="I65" s="68">
        <f>-(G65-G53)*$B$2</f>
        <v>1825.52581680598</v>
      </c>
    </row>
    <row r="66" spans="3:9" ht="22.25" hidden="1" customHeight="1">
      <c r="C66" s="63">
        <v>61</v>
      </c>
      <c r="D66" s="64">
        <f>IF(C66&gt;'Mortgage Info'!$B$6*12,0,PPMT('Mortgage Info'!$B$5/12,C66,'Mortgage Info'!$B$6*12,'Mortgage Info'!$B$8))</f>
        <v>-106.25727799848478</v>
      </c>
      <c r="E66" s="64">
        <f t="shared" si="0"/>
        <v>-5536.9264526690658</v>
      </c>
      <c r="F66" s="64">
        <f>IFERROR(IPMT('Mortgage Info'!$B$5/12,C66,'Mortgage Info'!$B$6*12,'Mortgage Info'!$B$8),0)</f>
        <v>-431.00054197053441</v>
      </c>
      <c r="G66" s="64">
        <f t="shared" si="1"/>
        <v>-27235.800565441103</v>
      </c>
      <c r="H66" s="64">
        <f t="shared" si="2"/>
        <v>79463.073547330932</v>
      </c>
      <c r="I66" s="65">
        <v>0</v>
      </c>
    </row>
    <row r="67" spans="3:9" ht="22.25" hidden="1" customHeight="1">
      <c r="C67" s="66">
        <v>62</v>
      </c>
      <c r="D67" s="67">
        <f>IF(C67&gt;'Mortgage Info'!$B$6*12,0,PPMT('Mortgage Info'!$B$5/12,C67,'Mortgage Info'!$B$6*12,'Mortgage Info'!$B$8))</f>
        <v>-106.83283825430991</v>
      </c>
      <c r="E67" s="67">
        <f t="shared" si="0"/>
        <v>-5643.7592909233754</v>
      </c>
      <c r="F67" s="67">
        <f>IFERROR(IPMT('Mortgage Info'!$B$5/12,C67,'Mortgage Info'!$B$6*12,'Mortgage Info'!$B$8),0)</f>
        <v>-430.42498171470925</v>
      </c>
      <c r="G67" s="67">
        <f t="shared" si="1"/>
        <v>-27666.225547155813</v>
      </c>
      <c r="H67" s="67">
        <f t="shared" si="2"/>
        <v>79356.240709076621</v>
      </c>
      <c r="I67" s="68">
        <v>0</v>
      </c>
    </row>
    <row r="68" spans="3:9" ht="22.25" hidden="1" customHeight="1">
      <c r="C68" s="63">
        <v>63</v>
      </c>
      <c r="D68" s="64">
        <f>IF(C68&gt;'Mortgage Info'!$B$6*12,0,PPMT('Mortgage Info'!$B$5/12,C68,'Mortgage Info'!$B$6*12,'Mortgage Info'!$B$8))</f>
        <v>-107.41151612818743</v>
      </c>
      <c r="E68" s="64">
        <f t="shared" si="0"/>
        <v>-5751.1708070515624</v>
      </c>
      <c r="F68" s="64">
        <f>IFERROR(IPMT('Mortgage Info'!$B$5/12,C68,'Mortgage Info'!$B$6*12,'Mortgage Info'!$B$8),0)</f>
        <v>-429.84630384083169</v>
      </c>
      <c r="G68" s="64">
        <f t="shared" si="1"/>
        <v>-28096.071850996643</v>
      </c>
      <c r="H68" s="64">
        <f t="shared" si="2"/>
        <v>79248.82919294844</v>
      </c>
      <c r="I68" s="65">
        <v>0</v>
      </c>
    </row>
    <row r="69" spans="3:9" ht="22.25" hidden="1" customHeight="1">
      <c r="C69" s="66">
        <v>64</v>
      </c>
      <c r="D69" s="67">
        <f>IF(C69&gt;'Mortgage Info'!$B$6*12,0,PPMT('Mortgage Info'!$B$5/12,C69,'Mortgage Info'!$B$6*12,'Mortgage Info'!$B$8))</f>
        <v>-107.9933285072151</v>
      </c>
      <c r="E69" s="67">
        <f t="shared" si="0"/>
        <v>-5859.1641355587772</v>
      </c>
      <c r="F69" s="67">
        <f>IFERROR(IPMT('Mortgage Info'!$B$5/12,C69,'Mortgage Info'!$B$6*12,'Mortgage Info'!$B$8),0)</f>
        <v>-429.26449146180408</v>
      </c>
      <c r="G69" s="67">
        <f t="shared" si="1"/>
        <v>-28525.336342458446</v>
      </c>
      <c r="H69" s="67">
        <f t="shared" si="2"/>
        <v>79140.835864441222</v>
      </c>
      <c r="I69" s="68">
        <v>0</v>
      </c>
    </row>
    <row r="70" spans="3:9" ht="22.25" hidden="1" customHeight="1">
      <c r="C70" s="63">
        <v>65</v>
      </c>
      <c r="D70" s="64">
        <f>IF(C70&gt;'Mortgage Info'!$B$6*12,0,PPMT('Mortgage Info'!$B$5/12,C70,'Mortgage Info'!$B$6*12,'Mortgage Info'!$B$8))</f>
        <v>-108.57829236996253</v>
      </c>
      <c r="E70" s="64">
        <f t="shared" si="0"/>
        <v>-5967.7424279287397</v>
      </c>
      <c r="F70" s="64">
        <f>IFERROR(IPMT('Mortgage Info'!$B$5/12,C70,'Mortgage Info'!$B$6*12,'Mortgage Info'!$B$8),0)</f>
        <v>-428.67952759905666</v>
      </c>
      <c r="G70" s="64">
        <f t="shared" si="1"/>
        <v>-28954.015870057501</v>
      </c>
      <c r="H70" s="64">
        <f t="shared" si="2"/>
        <v>79032.257572071263</v>
      </c>
      <c r="I70" s="65">
        <v>0</v>
      </c>
    </row>
    <row r="71" spans="3:9" ht="22.25" hidden="1" customHeight="1">
      <c r="C71" s="66">
        <v>66</v>
      </c>
      <c r="D71" s="67">
        <f>IF(C71&gt;'Mortgage Info'!$B$6*12,0,PPMT('Mortgage Info'!$B$5/12,C71,'Mortgage Info'!$B$6*12,'Mortgage Info'!$B$8))</f>
        <v>-109.16642478696649</v>
      </c>
      <c r="E71" s="67">
        <f t="shared" ref="E71:E134" si="3">E70+D71</f>
        <v>-6076.9088527157064</v>
      </c>
      <c r="F71" s="67">
        <f>IFERROR(IPMT('Mortgage Info'!$B$5/12,C71,'Mortgage Info'!$B$6*12,'Mortgage Info'!$B$8),0)</f>
        <v>-428.09139518205268</v>
      </c>
      <c r="G71" s="67">
        <f t="shared" ref="G71:G134" si="4">G70+F71</f>
        <v>-29382.107265239552</v>
      </c>
      <c r="H71" s="67">
        <f t="shared" ref="H71:H134" si="5">H70+D71</f>
        <v>78923.0911472843</v>
      </c>
      <c r="I71" s="68">
        <v>0</v>
      </c>
    </row>
    <row r="72" spans="3:9" ht="22.25" hidden="1" customHeight="1">
      <c r="C72" s="63">
        <v>67</v>
      </c>
      <c r="D72" s="64">
        <f>IF(C72&gt;'Mortgage Info'!$B$6*12,0,PPMT('Mortgage Info'!$B$5/12,C72,'Mortgage Info'!$B$6*12,'Mortgage Info'!$B$8))</f>
        <v>-109.75774292122922</v>
      </c>
      <c r="E72" s="64">
        <f t="shared" si="3"/>
        <v>-6186.6665956369352</v>
      </c>
      <c r="F72" s="64">
        <f>IFERROR(IPMT('Mortgage Info'!$B$5/12,C72,'Mortgage Info'!$B$6*12,'Mortgage Info'!$B$8),0)</f>
        <v>-427.50007704779</v>
      </c>
      <c r="G72" s="64">
        <f t="shared" si="4"/>
        <v>-29809.607342287341</v>
      </c>
      <c r="H72" s="64">
        <f t="shared" si="5"/>
        <v>78813.333404363075</v>
      </c>
      <c r="I72" s="65">
        <v>0</v>
      </c>
    </row>
    <row r="73" spans="3:9" ht="22.25" hidden="1" customHeight="1">
      <c r="C73" s="66">
        <v>68</v>
      </c>
      <c r="D73" s="67">
        <f>IF(C73&gt;'Mortgage Info'!$B$6*12,0,PPMT('Mortgage Info'!$B$5/12,C73,'Mortgage Info'!$B$6*12,'Mortgage Info'!$B$8))</f>
        <v>-110.35226402871922</v>
      </c>
      <c r="E73" s="67">
        <f t="shared" si="3"/>
        <v>-6297.0188596656544</v>
      </c>
      <c r="F73" s="67">
        <f>IFERROR(IPMT('Mortgage Info'!$B$5/12,C73,'Mortgage Info'!$B$6*12,'Mortgage Info'!$B$8),0)</f>
        <v>-426.90555594029991</v>
      </c>
      <c r="G73" s="67">
        <f t="shared" si="4"/>
        <v>-30236.51289822764</v>
      </c>
      <c r="H73" s="67">
        <f t="shared" si="5"/>
        <v>78702.981140334363</v>
      </c>
      <c r="I73" s="68">
        <v>0</v>
      </c>
    </row>
    <row r="74" spans="3:9" ht="22.25" hidden="1" customHeight="1">
      <c r="C74" s="63">
        <v>69</v>
      </c>
      <c r="D74" s="64">
        <f>IF(C74&gt;'Mortgage Info'!$B$6*12,0,PPMT('Mortgage Info'!$B$5/12,C74,'Mortgage Info'!$B$6*12,'Mortgage Info'!$B$8))</f>
        <v>-110.95000545887478</v>
      </c>
      <c r="E74" s="64">
        <f t="shared" si="3"/>
        <v>-6407.9688651245287</v>
      </c>
      <c r="F74" s="64">
        <f>IFERROR(IPMT('Mortgage Info'!$B$5/12,C74,'Mortgage Info'!$B$6*12,'Mortgage Info'!$B$8),0)</f>
        <v>-426.30781451014434</v>
      </c>
      <c r="G74" s="64">
        <f t="shared" si="4"/>
        <v>-30662.820712737783</v>
      </c>
      <c r="H74" s="64">
        <f t="shared" si="5"/>
        <v>78592.031134875491</v>
      </c>
      <c r="I74" s="65">
        <v>0</v>
      </c>
    </row>
    <row r="75" spans="3:9" ht="22.25" hidden="1" customHeight="1">
      <c r="C75" s="66">
        <v>70</v>
      </c>
      <c r="D75" s="67">
        <f>IF(C75&gt;'Mortgage Info'!$B$6*12,0,PPMT('Mortgage Info'!$B$5/12,C75,'Mortgage Info'!$B$6*12,'Mortgage Info'!$B$8))</f>
        <v>-111.55098465511035</v>
      </c>
      <c r="E75" s="67">
        <f t="shared" si="3"/>
        <v>-6519.5198497796391</v>
      </c>
      <c r="F75" s="67">
        <f>IFERROR(IPMT('Mortgage Info'!$B$5/12,C75,'Mortgage Info'!$B$6*12,'Mortgage Info'!$B$8),0)</f>
        <v>-425.70683531390887</v>
      </c>
      <c r="G75" s="67">
        <f t="shared" si="4"/>
        <v>-31088.52754805169</v>
      </c>
      <c r="H75" s="67">
        <f t="shared" si="5"/>
        <v>78480.480150220377</v>
      </c>
      <c r="I75" s="68">
        <v>0</v>
      </c>
    </row>
    <row r="76" spans="3:9" ht="22.25" hidden="1" customHeight="1">
      <c r="C76" s="63">
        <v>71</v>
      </c>
      <c r="D76" s="64">
        <f>IF(C76&gt;'Mortgage Info'!$B$6*12,0,PPMT('Mortgage Info'!$B$5/12,C76,'Mortgage Info'!$B$6*12,'Mortgage Info'!$B$8))</f>
        <v>-112.15521915532554</v>
      </c>
      <c r="E76" s="64">
        <f t="shared" si="3"/>
        <v>-6631.6750689349647</v>
      </c>
      <c r="F76" s="64">
        <f>IFERROR(IPMT('Mortgage Info'!$B$5/12,C76,'Mortgage Info'!$B$6*12,'Mortgage Info'!$B$8),0)</f>
        <v>-425.10260081369364</v>
      </c>
      <c r="G76" s="64">
        <f t="shared" si="4"/>
        <v>-31513.630148865384</v>
      </c>
      <c r="H76" s="64">
        <f t="shared" si="5"/>
        <v>78368.324931065057</v>
      </c>
      <c r="I76" s="65">
        <v>0</v>
      </c>
    </row>
    <row r="77" spans="3:9" ht="22.5" customHeight="1">
      <c r="C77" s="66">
        <v>72</v>
      </c>
      <c r="D77" s="67">
        <f>IF(C77&gt;'Mortgage Info'!$B$6*12,0,PPMT('Mortgage Info'!$B$5/12,C77,'Mortgage Info'!$B$6*12,'Mortgage Info'!$B$8))</f>
        <v>-112.76272659241688</v>
      </c>
      <c r="E77" s="67">
        <f t="shared" si="3"/>
        <v>-6744.4377955273812</v>
      </c>
      <c r="F77" s="67">
        <f>IFERROR(IPMT('Mortgage Info'!$B$5/12,C77,'Mortgage Info'!$B$6*12,'Mortgage Info'!$B$8),0)</f>
        <v>-424.49509337660231</v>
      </c>
      <c r="G77" s="67">
        <f t="shared" si="4"/>
        <v>-31938.125242241986</v>
      </c>
      <c r="H77" s="67">
        <f t="shared" si="5"/>
        <v>78255.562204472633</v>
      </c>
      <c r="I77" s="68">
        <f>-(G77-G65)*$B$2</f>
        <v>1796.6638265699958</v>
      </c>
    </row>
    <row r="78" spans="3:9" ht="22.25" hidden="1" customHeight="1">
      <c r="C78" s="63">
        <v>73</v>
      </c>
      <c r="D78" s="64">
        <f>IF(C78&gt;'Mortgage Info'!$B$6*12,0,PPMT('Mortgage Info'!$B$5/12,C78,'Mortgage Info'!$B$6*12,'Mortgage Info'!$B$8))</f>
        <v>-113.37352469479248</v>
      </c>
      <c r="E78" s="64">
        <f t="shared" si="3"/>
        <v>-6857.8113202221739</v>
      </c>
      <c r="F78" s="64">
        <f>IFERROR(IPMT('Mortgage Info'!$B$5/12,C78,'Mortgage Info'!$B$6*12,'Mortgage Info'!$B$8),0)</f>
        <v>-423.8842952742267</v>
      </c>
      <c r="G78" s="64">
        <f t="shared" si="4"/>
        <v>-32362.009537516213</v>
      </c>
      <c r="H78" s="64">
        <f t="shared" si="5"/>
        <v>78142.188679777842</v>
      </c>
      <c r="I78" s="65">
        <v>0</v>
      </c>
    </row>
    <row r="79" spans="3:9" ht="22.25" hidden="1" customHeight="1">
      <c r="C79" s="66">
        <v>74</v>
      </c>
      <c r="D79" s="67">
        <f>IF(C79&gt;'Mortgage Info'!$B$6*12,0,PPMT('Mortgage Info'!$B$5/12,C79,'Mortgage Info'!$B$6*12,'Mortgage Info'!$B$8))</f>
        <v>-113.98763128688924</v>
      </c>
      <c r="E79" s="67">
        <f t="shared" si="3"/>
        <v>-6971.798951509063</v>
      </c>
      <c r="F79" s="67">
        <f>IFERROR(IPMT('Mortgage Info'!$B$5/12,C79,'Mortgage Info'!$B$6*12,'Mortgage Info'!$B$8),0)</f>
        <v>-423.27018868212991</v>
      </c>
      <c r="G79" s="67">
        <f t="shared" si="4"/>
        <v>-32785.279726198343</v>
      </c>
      <c r="H79" s="67">
        <f t="shared" si="5"/>
        <v>78028.201048490955</v>
      </c>
      <c r="I79" s="68">
        <v>0</v>
      </c>
    </row>
    <row r="80" spans="3:9" ht="22.25" hidden="1" customHeight="1">
      <c r="C80" s="63">
        <v>75</v>
      </c>
      <c r="D80" s="64">
        <f>IF(C80&gt;'Mortgage Info'!$B$6*12,0,PPMT('Mortgage Info'!$B$5/12,C80,'Mortgage Info'!$B$6*12,'Mortgage Info'!$B$8))</f>
        <v>-114.60506428969323</v>
      </c>
      <c r="E80" s="64">
        <f t="shared" si="3"/>
        <v>-7086.4040157987565</v>
      </c>
      <c r="F80" s="64">
        <f>IFERROR(IPMT('Mortgage Info'!$B$5/12,C80,'Mortgage Info'!$B$6*12,'Mortgage Info'!$B$8),0)</f>
        <v>-422.65275567932594</v>
      </c>
      <c r="G80" s="64">
        <f t="shared" si="4"/>
        <v>-33207.932481877666</v>
      </c>
      <c r="H80" s="64">
        <f t="shared" si="5"/>
        <v>77913.595984201267</v>
      </c>
      <c r="I80" s="65">
        <v>0</v>
      </c>
    </row>
    <row r="81" spans="3:9" ht="22.25" hidden="1" customHeight="1">
      <c r="C81" s="66">
        <v>76</v>
      </c>
      <c r="D81" s="67">
        <f>IF(C81&gt;'Mortgage Info'!$B$6*12,0,PPMT('Mortgage Info'!$B$5/12,C81,'Mortgage Info'!$B$6*12,'Mortgage Info'!$B$8))</f>
        <v>-115.22584172126241</v>
      </c>
      <c r="E81" s="67">
        <f t="shared" si="3"/>
        <v>-7201.629857520019</v>
      </c>
      <c r="F81" s="67">
        <f>IFERROR(IPMT('Mortgage Info'!$B$5/12,C81,'Mortgage Info'!$B$6*12,'Mortgage Info'!$B$8),0)</f>
        <v>-422.03197824775674</v>
      </c>
      <c r="G81" s="67">
        <f t="shared" si="4"/>
        <v>-33629.964460125426</v>
      </c>
      <c r="H81" s="67">
        <f t="shared" si="5"/>
        <v>77798.370142480009</v>
      </c>
      <c r="I81" s="68">
        <v>0</v>
      </c>
    </row>
    <row r="82" spans="3:9" ht="22.25" hidden="1" customHeight="1">
      <c r="C82" s="63">
        <v>77</v>
      </c>
      <c r="D82" s="64">
        <f>IF(C82&gt;'Mortgage Info'!$B$6*12,0,PPMT('Mortgage Info'!$B$5/12,C82,'Mortgage Info'!$B$6*12,'Mortgage Info'!$B$8))</f>
        <v>-115.8499816972526</v>
      </c>
      <c r="E82" s="64">
        <f t="shared" si="3"/>
        <v>-7317.4798392172715</v>
      </c>
      <c r="F82" s="64">
        <f>IFERROR(IPMT('Mortgage Info'!$B$5/12,C82,'Mortgage Info'!$B$6*12,'Mortgage Info'!$B$8),0)</f>
        <v>-421.40783827176659</v>
      </c>
      <c r="G82" s="64">
        <f t="shared" si="4"/>
        <v>-34051.372298397189</v>
      </c>
      <c r="H82" s="64">
        <f t="shared" si="5"/>
        <v>77682.520160782762</v>
      </c>
      <c r="I82" s="65">
        <v>0</v>
      </c>
    </row>
    <row r="83" spans="3:9" ht="22.25" hidden="1" customHeight="1">
      <c r="C83" s="66">
        <v>78</v>
      </c>
      <c r="D83" s="67">
        <f>IF(C83&gt;'Mortgage Info'!$B$6*12,0,PPMT('Mortgage Info'!$B$5/12,C83,'Mortgage Info'!$B$6*12,'Mortgage Info'!$B$8))</f>
        <v>-116.47750243144604</v>
      </c>
      <c r="E83" s="67">
        <f t="shared" si="3"/>
        <v>-7433.9573416487174</v>
      </c>
      <c r="F83" s="67">
        <f>IFERROR(IPMT('Mortgage Info'!$B$5/12,C83,'Mortgage Info'!$B$6*12,'Mortgage Info'!$B$8),0)</f>
        <v>-420.78031753757307</v>
      </c>
      <c r="G83" s="67">
        <f t="shared" si="4"/>
        <v>-34472.152615934763</v>
      </c>
      <c r="H83" s="67">
        <f t="shared" si="5"/>
        <v>77566.042658351318</v>
      </c>
      <c r="I83" s="68">
        <v>0</v>
      </c>
    </row>
    <row r="84" spans="3:9" ht="22.25" hidden="1" customHeight="1">
      <c r="C84" s="63">
        <v>79</v>
      </c>
      <c r="D84" s="64">
        <f>IF(C84&gt;'Mortgage Info'!$B$6*12,0,PPMT('Mortgage Info'!$B$5/12,C84,'Mortgage Info'!$B$6*12,'Mortgage Info'!$B$8))</f>
        <v>-117.10842223628303</v>
      </c>
      <c r="E84" s="64">
        <f t="shared" si="3"/>
        <v>-7551.0657638850007</v>
      </c>
      <c r="F84" s="64">
        <f>IFERROR(IPMT('Mortgage Info'!$B$5/12,C84,'Mortgage Info'!$B$6*12,'Mortgage Info'!$B$8),0)</f>
        <v>-420.14939773273619</v>
      </c>
      <c r="G84" s="64">
        <f t="shared" si="4"/>
        <v>-34892.302013667497</v>
      </c>
      <c r="H84" s="64">
        <f t="shared" si="5"/>
        <v>77448.934236115034</v>
      </c>
      <c r="I84" s="65">
        <v>0</v>
      </c>
    </row>
    <row r="85" spans="3:9" ht="22.25" hidden="1" customHeight="1">
      <c r="C85" s="66">
        <v>80</v>
      </c>
      <c r="D85" s="67">
        <f>IF(C85&gt;'Mortgage Info'!$B$6*12,0,PPMT('Mortgage Info'!$B$5/12,C85,'Mortgage Info'!$B$6*12,'Mortgage Info'!$B$8))</f>
        <v>-117.74275952339624</v>
      </c>
      <c r="E85" s="67">
        <f t="shared" si="3"/>
        <v>-7668.8085234083974</v>
      </c>
      <c r="F85" s="67">
        <f>IFERROR(IPMT('Mortgage Info'!$B$5/12,C85,'Mortgage Info'!$B$6*12,'Mortgage Info'!$B$8),0)</f>
        <v>-419.51506044562296</v>
      </c>
      <c r="G85" s="67">
        <f t="shared" si="4"/>
        <v>-35311.817074113118</v>
      </c>
      <c r="H85" s="67">
        <f t="shared" si="5"/>
        <v>77331.191476591644</v>
      </c>
      <c r="I85" s="68">
        <v>0</v>
      </c>
    </row>
    <row r="86" spans="3:9" ht="22.25" hidden="1" customHeight="1">
      <c r="C86" s="63">
        <v>81</v>
      </c>
      <c r="D86" s="64">
        <f>IF(C86&gt;'Mortgage Info'!$B$6*12,0,PPMT('Mortgage Info'!$B$5/12,C86,'Mortgage Info'!$B$6*12,'Mortgage Info'!$B$8))</f>
        <v>-118.38053280414798</v>
      </c>
      <c r="E86" s="64">
        <f t="shared" si="3"/>
        <v>-7787.1890562125454</v>
      </c>
      <c r="F86" s="64">
        <f>IFERROR(IPMT('Mortgage Info'!$B$5/12,C86,'Mortgage Info'!$B$6*12,'Mortgage Info'!$B$8),0)</f>
        <v>-418.87728716487118</v>
      </c>
      <c r="G86" s="64">
        <f t="shared" si="4"/>
        <v>-35730.694361277987</v>
      </c>
      <c r="H86" s="64">
        <f t="shared" si="5"/>
        <v>77212.810943787495</v>
      </c>
      <c r="I86" s="65">
        <v>0</v>
      </c>
    </row>
    <row r="87" spans="3:9" ht="22.25" hidden="1" customHeight="1">
      <c r="C87" s="66">
        <v>82</v>
      </c>
      <c r="D87" s="67">
        <f>IF(C87&gt;'Mortgage Info'!$B$6*12,0,PPMT('Mortgage Info'!$B$5/12,C87,'Mortgage Info'!$B$6*12,'Mortgage Info'!$B$8))</f>
        <v>-119.02176069017045</v>
      </c>
      <c r="E87" s="67">
        <f t="shared" si="3"/>
        <v>-7906.210816902716</v>
      </c>
      <c r="F87" s="67">
        <f>IFERROR(IPMT('Mortgage Info'!$B$5/12,C87,'Mortgage Info'!$B$6*12,'Mortgage Info'!$B$8),0)</f>
        <v>-418.2360592788487</v>
      </c>
      <c r="G87" s="67">
        <f t="shared" si="4"/>
        <v>-36148.930420556833</v>
      </c>
      <c r="H87" s="67">
        <f t="shared" si="5"/>
        <v>77093.789183097324</v>
      </c>
      <c r="I87" s="68">
        <v>0</v>
      </c>
    </row>
    <row r="88" spans="3:9" ht="22.25" hidden="1" customHeight="1">
      <c r="C88" s="63">
        <v>83</v>
      </c>
      <c r="D88" s="64">
        <f>IF(C88&gt;'Mortgage Info'!$B$6*12,0,PPMT('Mortgage Info'!$B$5/12,C88,'Mortgage Info'!$B$6*12,'Mortgage Info'!$B$8))</f>
        <v>-119.66646189390887</v>
      </c>
      <c r="E88" s="64">
        <f t="shared" si="3"/>
        <v>-8025.8772787966245</v>
      </c>
      <c r="F88" s="64">
        <f>IFERROR(IPMT('Mortgage Info'!$B$5/12,C88,'Mortgage Info'!$B$6*12,'Mortgage Info'!$B$8),0)</f>
        <v>-417.59135807511029</v>
      </c>
      <c r="G88" s="64">
        <f t="shared" si="4"/>
        <v>-36566.521778631941</v>
      </c>
      <c r="H88" s="64">
        <f t="shared" si="5"/>
        <v>76974.122721203414</v>
      </c>
      <c r="I88" s="65">
        <v>0</v>
      </c>
    </row>
    <row r="89" spans="3:9" ht="22.5" customHeight="1">
      <c r="C89" s="66">
        <v>84</v>
      </c>
      <c r="D89" s="67">
        <f>IF(C89&gt;'Mortgage Info'!$B$6*12,0,PPMT('Mortgage Info'!$B$5/12,C89,'Mortgage Info'!$B$6*12,'Mortgage Info'!$B$8))</f>
        <v>-120.31465522916751</v>
      </c>
      <c r="E89" s="67">
        <f t="shared" si="3"/>
        <v>-8146.1919340257919</v>
      </c>
      <c r="F89" s="67">
        <f>IFERROR(IPMT('Mortgage Info'!$B$5/12,C89,'Mortgage Info'!$B$6*12,'Mortgage Info'!$B$8),0)</f>
        <v>-416.94316473985162</v>
      </c>
      <c r="G89" s="67">
        <f t="shared" si="4"/>
        <v>-36983.464943371793</v>
      </c>
      <c r="H89" s="67">
        <f t="shared" si="5"/>
        <v>76853.808065974241</v>
      </c>
      <c r="I89" s="68">
        <f>-(G89-G77)*$B$2</f>
        <v>1765.8688953954324</v>
      </c>
    </row>
    <row r="90" spans="3:9" ht="22.25" hidden="1" customHeight="1">
      <c r="C90" s="63">
        <v>85</v>
      </c>
      <c r="D90" s="64">
        <f>IF(C90&gt;'Mortgage Info'!$B$6*12,0,PPMT('Mortgage Info'!$B$5/12,C90,'Mortgage Info'!$B$6*12,'Mortgage Info'!$B$8))</f>
        <v>-120.96635961165885</v>
      </c>
      <c r="E90" s="64">
        <f t="shared" si="3"/>
        <v>-8267.1582936374507</v>
      </c>
      <c r="F90" s="64">
        <f>IFERROR(IPMT('Mortgage Info'!$B$5/12,C90,'Mortgage Info'!$B$6*12,'Mortgage Info'!$B$8),0)</f>
        <v>-416.29146035736034</v>
      </c>
      <c r="G90" s="64">
        <f t="shared" si="4"/>
        <v>-37399.756403729152</v>
      </c>
      <c r="H90" s="64">
        <f t="shared" si="5"/>
        <v>76732.841706362582</v>
      </c>
      <c r="I90" s="65">
        <v>0</v>
      </c>
    </row>
    <row r="91" spans="3:9" ht="22.25" hidden="1" customHeight="1">
      <c r="C91" s="66">
        <v>86</v>
      </c>
      <c r="D91" s="67">
        <f>IF(C91&gt;'Mortgage Info'!$B$6*12,0,PPMT('Mortgage Info'!$B$5/12,C91,'Mortgage Info'!$B$6*12,'Mortgage Info'!$B$8))</f>
        <v>-121.62159405955535</v>
      </c>
      <c r="E91" s="67">
        <f t="shared" si="3"/>
        <v>-8388.7798876970064</v>
      </c>
      <c r="F91" s="67">
        <f>IFERROR(IPMT('Mortgage Info'!$B$5/12,C91,'Mortgage Info'!$B$6*12,'Mortgage Info'!$B$8),0)</f>
        <v>-415.63622590946375</v>
      </c>
      <c r="G91" s="67">
        <f t="shared" si="4"/>
        <v>-37815.392629638613</v>
      </c>
      <c r="H91" s="67">
        <f t="shared" si="5"/>
        <v>76611.220112303025</v>
      </c>
      <c r="I91" s="68">
        <v>0</v>
      </c>
    </row>
    <row r="92" spans="3:9" ht="22.25" hidden="1" customHeight="1">
      <c r="C92" s="63">
        <v>87</v>
      </c>
      <c r="D92" s="64">
        <f>IF(C92&gt;'Mortgage Info'!$B$6*12,0,PPMT('Mortgage Info'!$B$5/12,C92,'Mortgage Info'!$B$6*12,'Mortgage Info'!$B$8))</f>
        <v>-122.28037769404463</v>
      </c>
      <c r="E92" s="64">
        <f t="shared" si="3"/>
        <v>-8511.0602653910519</v>
      </c>
      <c r="F92" s="64">
        <f>IFERROR(IPMT('Mortgage Info'!$B$5/12,C92,'Mortgage Info'!$B$6*12,'Mortgage Info'!$B$8),0)</f>
        <v>-414.97744227497458</v>
      </c>
      <c r="G92" s="64">
        <f t="shared" si="4"/>
        <v>-38230.370071913589</v>
      </c>
      <c r="H92" s="64">
        <f t="shared" si="5"/>
        <v>76488.939734608983</v>
      </c>
      <c r="I92" s="65">
        <v>0</v>
      </c>
    </row>
    <row r="93" spans="3:9" ht="22.25" hidden="1" customHeight="1">
      <c r="C93" s="66">
        <v>88</v>
      </c>
      <c r="D93" s="67">
        <f>IF(C93&gt;'Mortgage Info'!$B$6*12,0,PPMT('Mortgage Info'!$B$5/12,C93,'Mortgage Info'!$B$6*12,'Mortgage Info'!$B$8))</f>
        <v>-122.94272973988735</v>
      </c>
      <c r="E93" s="67">
        <f t="shared" si="3"/>
        <v>-8634.0029951309389</v>
      </c>
      <c r="F93" s="67">
        <f>IFERROR(IPMT('Mortgage Info'!$B$5/12,C93,'Mortgage Info'!$B$6*12,'Mortgage Info'!$B$8),0)</f>
        <v>-414.31509022913178</v>
      </c>
      <c r="G93" s="67">
        <f t="shared" si="4"/>
        <v>-38644.685162142719</v>
      </c>
      <c r="H93" s="67">
        <f t="shared" si="5"/>
        <v>76365.997004869088</v>
      </c>
      <c r="I93" s="68">
        <v>0</v>
      </c>
    </row>
    <row r="94" spans="3:9" ht="22.25" hidden="1" customHeight="1">
      <c r="C94" s="63">
        <v>89</v>
      </c>
      <c r="D94" s="64">
        <f>IF(C94&gt;'Mortgage Info'!$B$6*12,0,PPMT('Mortgage Info'!$B$5/12,C94,'Mortgage Info'!$B$6*12,'Mortgage Info'!$B$8))</f>
        <v>-123.60866952597839</v>
      </c>
      <c r="E94" s="64">
        <f t="shared" si="3"/>
        <v>-8757.6116646569171</v>
      </c>
      <c r="F94" s="64">
        <f>IFERROR(IPMT('Mortgage Info'!$B$5/12,C94,'Mortgage Info'!$B$6*12,'Mortgage Info'!$B$8),0)</f>
        <v>-413.64915044304081</v>
      </c>
      <c r="G94" s="64">
        <f t="shared" si="4"/>
        <v>-39058.334312585757</v>
      </c>
      <c r="H94" s="64">
        <f t="shared" si="5"/>
        <v>76242.388335343116</v>
      </c>
      <c r="I94" s="65">
        <v>0</v>
      </c>
    </row>
    <row r="95" spans="3:9" ht="22.25" hidden="1" customHeight="1">
      <c r="C95" s="66">
        <v>90</v>
      </c>
      <c r="D95" s="67">
        <f>IF(C95&gt;'Mortgage Info'!$B$6*12,0,PPMT('Mortgage Info'!$B$5/12,C95,'Mortgage Info'!$B$6*12,'Mortgage Info'!$B$8))</f>
        <v>-124.27821648591078</v>
      </c>
      <c r="E95" s="67">
        <f t="shared" si="3"/>
        <v>-8881.889881142828</v>
      </c>
      <c r="F95" s="67">
        <f>IFERROR(IPMT('Mortgage Info'!$B$5/12,C95,'Mortgage Info'!$B$6*12,'Mortgage Info'!$B$8),0)</f>
        <v>-412.97960348310841</v>
      </c>
      <c r="G95" s="67">
        <f t="shared" si="4"/>
        <v>-39471.313916068866</v>
      </c>
      <c r="H95" s="67">
        <f t="shared" si="5"/>
        <v>76118.110118857207</v>
      </c>
      <c r="I95" s="68">
        <v>0</v>
      </c>
    </row>
    <row r="96" spans="3:9" ht="22.25" hidden="1" customHeight="1">
      <c r="C96" s="63">
        <v>91</v>
      </c>
      <c r="D96" s="64">
        <f>IF(C96&gt;'Mortgage Info'!$B$6*12,0,PPMT('Mortgage Info'!$B$5/12,C96,'Mortgage Info'!$B$6*12,'Mortgage Info'!$B$8))</f>
        <v>-124.95139015854281</v>
      </c>
      <c r="E96" s="64">
        <f t="shared" si="3"/>
        <v>-9006.8412713013713</v>
      </c>
      <c r="F96" s="64">
        <f>IFERROR(IPMT('Mortgage Info'!$B$5/12,C96,'Mortgage Info'!$B$6*12,'Mortgage Info'!$B$8),0)</f>
        <v>-412.30642981047629</v>
      </c>
      <c r="G96" s="64">
        <f t="shared" si="4"/>
        <v>-39883.620345879339</v>
      </c>
      <c r="H96" s="64">
        <f t="shared" si="5"/>
        <v>75993.158728698661</v>
      </c>
      <c r="I96" s="65">
        <v>0</v>
      </c>
    </row>
    <row r="97" spans="3:9" ht="22.25" hidden="1" customHeight="1">
      <c r="C97" s="66">
        <v>92</v>
      </c>
      <c r="D97" s="67">
        <f>IF(C97&gt;'Mortgage Info'!$B$6*12,0,PPMT('Mortgage Info'!$B$5/12,C97,'Mortgage Info'!$B$6*12,'Mortgage Info'!$B$8))</f>
        <v>-125.62821018856826</v>
      </c>
      <c r="E97" s="67">
        <f t="shared" si="3"/>
        <v>-9132.4694814899394</v>
      </c>
      <c r="F97" s="67">
        <f>IFERROR(IPMT('Mortgage Info'!$B$5/12,C97,'Mortgage Info'!$B$6*12,'Mortgage Info'!$B$8),0)</f>
        <v>-411.62960978045083</v>
      </c>
      <c r="G97" s="67">
        <f t="shared" si="4"/>
        <v>-40295.24995565979</v>
      </c>
      <c r="H97" s="67">
        <f t="shared" si="5"/>
        <v>75867.530518510088</v>
      </c>
      <c r="I97" s="68">
        <v>0</v>
      </c>
    </row>
    <row r="98" spans="3:9" ht="22.25" hidden="1" customHeight="1">
      <c r="C98" s="63">
        <v>93</v>
      </c>
      <c r="D98" s="64">
        <f>IF(C98&gt;'Mortgage Info'!$B$6*12,0,PPMT('Mortgage Info'!$B$5/12,C98,'Mortgage Info'!$B$6*12,'Mortgage Info'!$B$8))</f>
        <v>-126.30869632708963</v>
      </c>
      <c r="E98" s="64">
        <f t="shared" si="3"/>
        <v>-9258.7781778170283</v>
      </c>
      <c r="F98" s="64">
        <f>IFERROR(IPMT('Mortgage Info'!$B$5/12,C98,'Mortgage Info'!$B$6*12,'Mortgage Info'!$B$8),0)</f>
        <v>-410.94912364192948</v>
      </c>
      <c r="G98" s="64">
        <f t="shared" si="4"/>
        <v>-40706.199079301718</v>
      </c>
      <c r="H98" s="64">
        <f t="shared" si="5"/>
        <v>75741.221822182997</v>
      </c>
      <c r="I98" s="65">
        <v>0</v>
      </c>
    </row>
    <row r="99" spans="3:9" ht="22.25" hidden="1" customHeight="1">
      <c r="C99" s="66">
        <v>94</v>
      </c>
      <c r="D99" s="67">
        <f>IF(C99&gt;'Mortgage Info'!$B$6*12,0,PPMT('Mortgage Info'!$B$5/12,C99,'Mortgage Info'!$B$6*12,'Mortgage Info'!$B$8))</f>
        <v>-126.99286843219471</v>
      </c>
      <c r="E99" s="67">
        <f t="shared" si="3"/>
        <v>-9385.7710462492232</v>
      </c>
      <c r="F99" s="67">
        <f>IFERROR(IPMT('Mortgage Info'!$B$5/12,C99,'Mortgage Info'!$B$6*12,'Mortgage Info'!$B$8),0)</f>
        <v>-410.26495153682441</v>
      </c>
      <c r="G99" s="67">
        <f t="shared" si="4"/>
        <v>-41116.464030838542</v>
      </c>
      <c r="H99" s="67">
        <f t="shared" si="5"/>
        <v>75614.228953750804</v>
      </c>
      <c r="I99" s="68">
        <v>0</v>
      </c>
    </row>
    <row r="100" spans="3:9" ht="22.25" hidden="1" customHeight="1">
      <c r="C100" s="63">
        <v>95</v>
      </c>
      <c r="D100" s="64">
        <f>IF(C100&gt;'Mortgage Info'!$B$6*12,0,PPMT('Mortgage Info'!$B$5/12,C100,'Mortgage Info'!$B$6*12,'Mortgage Info'!$B$8))</f>
        <v>-127.68074646953578</v>
      </c>
      <c r="E100" s="64">
        <f t="shared" si="3"/>
        <v>-9513.451792718759</v>
      </c>
      <c r="F100" s="64">
        <f>IFERROR(IPMT('Mortgage Info'!$B$5/12,C100,'Mortgage Info'!$B$6*12,'Mortgage Info'!$B$8),0)</f>
        <v>-409.57707349948339</v>
      </c>
      <c r="G100" s="64">
        <f t="shared" si="4"/>
        <v>-41526.041104338023</v>
      </c>
      <c r="H100" s="64">
        <f t="shared" si="5"/>
        <v>75486.548207281274</v>
      </c>
      <c r="I100" s="65">
        <v>0</v>
      </c>
    </row>
    <row r="101" spans="3:9" ht="22.5" customHeight="1">
      <c r="C101" s="66">
        <v>96</v>
      </c>
      <c r="D101" s="67">
        <f>IF(C101&gt;'Mortgage Info'!$B$6*12,0,PPMT('Mortgage Info'!$B$5/12,C101,'Mortgage Info'!$B$6*12,'Mortgage Info'!$B$8))</f>
        <v>-128.37235051291242</v>
      </c>
      <c r="E101" s="67">
        <f t="shared" si="3"/>
        <v>-9641.8241432316718</v>
      </c>
      <c r="F101" s="67">
        <f>IFERROR(IPMT('Mortgage Info'!$B$5/12,C101,'Mortgage Info'!$B$6*12,'Mortgage Info'!$B$8),0)</f>
        <v>-408.88546945610676</v>
      </c>
      <c r="G101" s="67">
        <f t="shared" si="4"/>
        <v>-41934.926573794131</v>
      </c>
      <c r="H101" s="67">
        <f t="shared" si="5"/>
        <v>75358.175856768357</v>
      </c>
      <c r="I101" s="68">
        <f>-(G101-G89)*$B$2</f>
        <v>1733.0115706478182</v>
      </c>
    </row>
    <row r="102" spans="3:9" ht="22.25" hidden="1" customHeight="1">
      <c r="C102" s="63">
        <v>97</v>
      </c>
      <c r="D102" s="64">
        <f>IF(C102&gt;'Mortgage Info'!$B$6*12,0,PPMT('Mortgage Info'!$B$5/12,C102,'Mortgage Info'!$B$6*12,'Mortgage Info'!$B$8))</f>
        <v>-129.06770074485738</v>
      </c>
      <c r="E102" s="64">
        <f t="shared" si="3"/>
        <v>-9770.8918439765293</v>
      </c>
      <c r="F102" s="64">
        <f>IFERROR(IPMT('Mortgage Info'!$B$5/12,C102,'Mortgage Info'!$B$6*12,'Mortgage Info'!$B$8),0)</f>
        <v>-408.19011922416178</v>
      </c>
      <c r="G102" s="64">
        <f t="shared" si="4"/>
        <v>-42343.116693018295</v>
      </c>
      <c r="H102" s="64">
        <f t="shared" si="5"/>
        <v>75229.108156023503</v>
      </c>
      <c r="I102" s="65">
        <v>0</v>
      </c>
    </row>
    <row r="103" spans="3:9" ht="22.25" hidden="1" customHeight="1">
      <c r="C103" s="66">
        <v>98</v>
      </c>
      <c r="D103" s="67">
        <f>IF(C103&gt;'Mortgage Info'!$B$6*12,0,PPMT('Mortgage Info'!$B$5/12,C103,'Mortgage Info'!$B$6*12,'Mortgage Info'!$B$8))</f>
        <v>-129.76681745722536</v>
      </c>
      <c r="E103" s="67">
        <f t="shared" si="3"/>
        <v>-9900.6586614337539</v>
      </c>
      <c r="F103" s="67">
        <f>IFERROR(IPMT('Mortgage Info'!$B$5/12,C103,'Mortgage Info'!$B$6*12,'Mortgage Info'!$B$8),0)</f>
        <v>-407.49100251179385</v>
      </c>
      <c r="G103" s="67">
        <f t="shared" si="4"/>
        <v>-42750.607695530089</v>
      </c>
      <c r="H103" s="67">
        <f t="shared" si="5"/>
        <v>75099.341338566272</v>
      </c>
      <c r="I103" s="68">
        <v>0</v>
      </c>
    </row>
    <row r="104" spans="3:9" ht="22.25" hidden="1" customHeight="1">
      <c r="C104" s="63">
        <v>99</v>
      </c>
      <c r="D104" s="64">
        <f>IF(C104&gt;'Mortgage Info'!$B$6*12,0,PPMT('Mortgage Info'!$B$5/12,C104,'Mortgage Info'!$B$6*12,'Mortgage Info'!$B$8))</f>
        <v>-130.46972105178531</v>
      </c>
      <c r="E104" s="64">
        <f t="shared" si="3"/>
        <v>-10031.12838248554</v>
      </c>
      <c r="F104" s="64">
        <f>IFERROR(IPMT('Mortgage Info'!$B$5/12,C104,'Mortgage Info'!$B$6*12,'Mortgage Info'!$B$8),0)</f>
        <v>-406.78809891723381</v>
      </c>
      <c r="G104" s="64">
        <f t="shared" si="4"/>
        <v>-43157.395794447322</v>
      </c>
      <c r="H104" s="64">
        <f t="shared" si="5"/>
        <v>74968.87161751448</v>
      </c>
      <c r="I104" s="65">
        <v>0</v>
      </c>
    </row>
    <row r="105" spans="3:9" ht="22.25" hidden="1" customHeight="1">
      <c r="C105" s="66">
        <v>100</v>
      </c>
      <c r="D105" s="67">
        <f>IF(C105&gt;'Mortgage Info'!$B$6*12,0,PPMT('Mortgage Info'!$B$5/12,C105,'Mortgage Info'!$B$6*12,'Mortgage Info'!$B$8))</f>
        <v>-131.1764320408158</v>
      </c>
      <c r="E105" s="67">
        <f t="shared" si="3"/>
        <v>-10162.304814526356</v>
      </c>
      <c r="F105" s="67">
        <f>IFERROR(IPMT('Mortgage Info'!$B$5/12,C105,'Mortgage Info'!$B$6*12,'Mortgage Info'!$B$8),0)</f>
        <v>-406.08138792820336</v>
      </c>
      <c r="G105" s="67">
        <f t="shared" si="4"/>
        <v>-43563.477182375529</v>
      </c>
      <c r="H105" s="67">
        <f t="shared" si="5"/>
        <v>74837.695185473669</v>
      </c>
      <c r="I105" s="68">
        <v>0</v>
      </c>
    </row>
    <row r="106" spans="3:9" ht="22.25" hidden="1" customHeight="1">
      <c r="C106" s="63">
        <v>101</v>
      </c>
      <c r="D106" s="64">
        <f>IF(C106&gt;'Mortgage Info'!$B$6*12,0,PPMT('Mortgage Info'!$B$5/12,C106,'Mortgage Info'!$B$6*12,'Mortgage Info'!$B$8))</f>
        <v>-131.88697104770358</v>
      </c>
      <c r="E106" s="64">
        <f t="shared" si="3"/>
        <v>-10294.191785574059</v>
      </c>
      <c r="F106" s="64">
        <f>IFERROR(IPMT('Mortgage Info'!$B$5/12,C106,'Mortgage Info'!$B$6*12,'Mortgage Info'!$B$8),0)</f>
        <v>-405.37084892131554</v>
      </c>
      <c r="G106" s="64">
        <f t="shared" si="4"/>
        <v>-43968.848031296846</v>
      </c>
      <c r="H106" s="64">
        <f t="shared" si="5"/>
        <v>74705.808214425968</v>
      </c>
      <c r="I106" s="65">
        <v>0</v>
      </c>
    </row>
    <row r="107" spans="3:9" ht="22.25" hidden="1" customHeight="1">
      <c r="C107" s="66">
        <v>102</v>
      </c>
      <c r="D107" s="67">
        <f>IF(C107&gt;'Mortgage Info'!$B$6*12,0,PPMT('Mortgage Info'!$B$5/12,C107,'Mortgage Info'!$B$6*12,'Mortgage Info'!$B$8))</f>
        <v>-132.60135880754532</v>
      </c>
      <c r="E107" s="67">
        <f t="shared" si="3"/>
        <v>-10426.793144381605</v>
      </c>
      <c r="F107" s="67">
        <f>IFERROR(IPMT('Mortgage Info'!$B$5/12,C107,'Mortgage Info'!$B$6*12,'Mortgage Info'!$B$8),0)</f>
        <v>-404.65646116147383</v>
      </c>
      <c r="G107" s="67">
        <f t="shared" si="4"/>
        <v>-44373.50449245832</v>
      </c>
      <c r="H107" s="67">
        <f t="shared" si="5"/>
        <v>74573.206855618424</v>
      </c>
      <c r="I107" s="68">
        <v>0</v>
      </c>
    </row>
    <row r="108" spans="3:9" ht="22.25" hidden="1" customHeight="1">
      <c r="C108" s="63">
        <v>103</v>
      </c>
      <c r="D108" s="64">
        <f>IF(C108&gt;'Mortgage Info'!$B$6*12,0,PPMT('Mortgage Info'!$B$5/12,C108,'Mortgage Info'!$B$6*12,'Mortgage Info'!$B$8))</f>
        <v>-133.31961616775283</v>
      </c>
      <c r="E108" s="64">
        <f t="shared" si="3"/>
        <v>-10560.112760549358</v>
      </c>
      <c r="F108" s="64">
        <f>IFERROR(IPMT('Mortgage Info'!$B$5/12,C108,'Mortgage Info'!$B$6*12,'Mortgage Info'!$B$8),0)</f>
        <v>-403.9382038012663</v>
      </c>
      <c r="G108" s="64">
        <f t="shared" si="4"/>
        <v>-44777.442696259583</v>
      </c>
      <c r="H108" s="64">
        <f t="shared" si="5"/>
        <v>74439.887239450676</v>
      </c>
      <c r="I108" s="65">
        <v>0</v>
      </c>
    </row>
    <row r="109" spans="3:9" ht="22.25" hidden="1" customHeight="1">
      <c r="C109" s="66">
        <v>104</v>
      </c>
      <c r="D109" s="67">
        <f>IF(C109&gt;'Mortgage Info'!$B$6*12,0,PPMT('Mortgage Info'!$B$5/12,C109,'Mortgage Info'!$B$6*12,'Mortgage Info'!$B$8))</f>
        <v>-134.04176408866149</v>
      </c>
      <c r="E109" s="67">
        <f t="shared" si="3"/>
        <v>-10694.154524638019</v>
      </c>
      <c r="F109" s="67">
        <f>IFERROR(IPMT('Mortgage Info'!$B$5/12,C109,'Mortgage Info'!$B$6*12,'Mortgage Info'!$B$8),0)</f>
        <v>-403.21605588035766</v>
      </c>
      <c r="G109" s="67">
        <f t="shared" si="4"/>
        <v>-45180.658752139941</v>
      </c>
      <c r="H109" s="67">
        <f t="shared" si="5"/>
        <v>74305.845475362017</v>
      </c>
      <c r="I109" s="68">
        <v>0</v>
      </c>
    </row>
    <row r="110" spans="3:9" ht="22.25" hidden="1" customHeight="1">
      <c r="C110" s="63">
        <v>105</v>
      </c>
      <c r="D110" s="64">
        <f>IF(C110&gt;'Mortgage Info'!$B$6*12,0,PPMT('Mortgage Info'!$B$5/12,C110,'Mortgage Info'!$B$6*12,'Mortgage Info'!$B$8))</f>
        <v>-134.76782364414177</v>
      </c>
      <c r="E110" s="64">
        <f t="shared" si="3"/>
        <v>-10828.922348282162</v>
      </c>
      <c r="F110" s="64">
        <f>IFERROR(IPMT('Mortgage Info'!$B$5/12,C110,'Mortgage Info'!$B$6*12,'Mortgage Info'!$B$8),0)</f>
        <v>-402.48999632487738</v>
      </c>
      <c r="G110" s="64">
        <f t="shared" si="4"/>
        <v>-45583.148748464817</v>
      </c>
      <c r="H110" s="64">
        <f t="shared" si="5"/>
        <v>74171.077651717875</v>
      </c>
      <c r="I110" s="65">
        <v>0</v>
      </c>
    </row>
    <row r="111" spans="3:9" ht="22.25" hidden="1" customHeight="1">
      <c r="C111" s="66">
        <v>106</v>
      </c>
      <c r="D111" s="67">
        <f>IF(C111&gt;'Mortgage Info'!$B$6*12,0,PPMT('Mortgage Info'!$B$5/12,C111,'Mortgage Info'!$B$6*12,'Mortgage Info'!$B$8))</f>
        <v>-135.49781602221418</v>
      </c>
      <c r="E111" s="67">
        <f t="shared" si="3"/>
        <v>-10964.420164304376</v>
      </c>
      <c r="F111" s="67">
        <f>IFERROR(IPMT('Mortgage Info'!$B$5/12,C111,'Mortgage Info'!$B$6*12,'Mortgage Info'!$B$8),0)</f>
        <v>-401.760003946805</v>
      </c>
      <c r="G111" s="67">
        <f t="shared" si="4"/>
        <v>-45984.908752411618</v>
      </c>
      <c r="H111" s="67">
        <f t="shared" si="5"/>
        <v>74035.579835695666</v>
      </c>
      <c r="I111" s="68">
        <v>0</v>
      </c>
    </row>
    <row r="112" spans="3:9" ht="22.25" hidden="1" customHeight="1">
      <c r="C112" s="63">
        <v>107</v>
      </c>
      <c r="D112" s="64">
        <f>IF(C112&gt;'Mortgage Info'!$B$6*12,0,PPMT('Mortgage Info'!$B$5/12,C112,'Mortgage Info'!$B$6*12,'Mortgage Info'!$B$8))</f>
        <v>-136.23176252566785</v>
      </c>
      <c r="E112" s="64">
        <f t="shared" si="3"/>
        <v>-11100.651926830044</v>
      </c>
      <c r="F112" s="64">
        <f>IFERROR(IPMT('Mortgage Info'!$B$5/12,C112,'Mortgage Info'!$B$6*12,'Mortgage Info'!$B$8),0)</f>
        <v>-401.02605744335131</v>
      </c>
      <c r="G112" s="64">
        <f t="shared" si="4"/>
        <v>-46385.934809854967</v>
      </c>
      <c r="H112" s="64">
        <f t="shared" si="5"/>
        <v>73899.348073169996</v>
      </c>
      <c r="I112" s="65">
        <v>0</v>
      </c>
    </row>
    <row r="113" spans="3:9" ht="22.5" customHeight="1">
      <c r="C113" s="66">
        <v>108</v>
      </c>
      <c r="D113" s="67">
        <f>IF(C113&gt;'Mortgage Info'!$B$6*12,0,PPMT('Mortgage Info'!$B$5/12,C113,'Mortgage Info'!$B$6*12,'Mortgage Info'!$B$8))</f>
        <v>-136.96968457268187</v>
      </c>
      <c r="E113" s="67">
        <f t="shared" si="3"/>
        <v>-11237.621611402725</v>
      </c>
      <c r="F113" s="67">
        <f>IFERROR(IPMT('Mortgage Info'!$B$5/12,C113,'Mortgage Info'!$B$6*12,'Mortgage Info'!$B$8),0)</f>
        <v>-400.28813539633728</v>
      </c>
      <c r="G113" s="67">
        <f t="shared" si="4"/>
        <v>-46786.222945251306</v>
      </c>
      <c r="H113" s="67">
        <f t="shared" si="5"/>
        <v>73762.37838859731</v>
      </c>
      <c r="I113" s="68">
        <f>-(G113-G101)*$B$2</f>
        <v>1697.953730010011</v>
      </c>
    </row>
    <row r="114" spans="3:9" ht="22.25" hidden="1" customHeight="1">
      <c r="C114" s="63">
        <v>109</v>
      </c>
      <c r="D114" s="64">
        <f>IF(C114&gt;'Mortgage Info'!$B$6*12,0,PPMT('Mortgage Info'!$B$5/12,C114,'Mortgage Info'!$B$6*12,'Mortgage Info'!$B$8))</f>
        <v>-137.71160369745058</v>
      </c>
      <c r="E114" s="64">
        <f t="shared" si="3"/>
        <v>-11375.333215100176</v>
      </c>
      <c r="F114" s="64">
        <f>IFERROR(IPMT('Mortgage Info'!$B$5/12,C114,'Mortgage Info'!$B$6*12,'Mortgage Info'!$B$8),0)</f>
        <v>-399.54621627156854</v>
      </c>
      <c r="G114" s="64">
        <f t="shared" si="4"/>
        <v>-47185.769161522876</v>
      </c>
      <c r="H114" s="64">
        <f t="shared" si="5"/>
        <v>73624.666784899862</v>
      </c>
      <c r="I114" s="65">
        <v>0</v>
      </c>
    </row>
    <row r="115" spans="3:9" ht="22.25" hidden="1" customHeight="1">
      <c r="C115" s="66">
        <v>110</v>
      </c>
      <c r="D115" s="67">
        <f>IF(C115&gt;'Mortgage Info'!$B$6*12,0,PPMT('Mortgage Info'!$B$5/12,C115,'Mortgage Info'!$B$6*12,'Mortgage Info'!$B$8))</f>
        <v>-138.45754155081178</v>
      </c>
      <c r="E115" s="67">
        <f t="shared" si="3"/>
        <v>-11513.790756650988</v>
      </c>
      <c r="F115" s="67">
        <f>IFERROR(IPMT('Mortgage Info'!$B$5/12,C115,'Mortgage Info'!$B$6*12,'Mortgage Info'!$B$8),0)</f>
        <v>-398.80027841820737</v>
      </c>
      <c r="G115" s="67">
        <f t="shared" si="4"/>
        <v>-47584.569439941086</v>
      </c>
      <c r="H115" s="67">
        <f t="shared" si="5"/>
        <v>73486.209243349047</v>
      </c>
      <c r="I115" s="68">
        <v>0</v>
      </c>
    </row>
    <row r="116" spans="3:9" ht="22.25" hidden="1" customHeight="1">
      <c r="C116" s="63">
        <v>111</v>
      </c>
      <c r="D116" s="64">
        <f>IF(C116&gt;'Mortgage Info'!$B$6*12,0,PPMT('Mortgage Info'!$B$5/12,C116,'Mortgage Info'!$B$6*12,'Mortgage Info'!$B$8))</f>
        <v>-139.20751990087868</v>
      </c>
      <c r="E116" s="64">
        <f t="shared" si="3"/>
        <v>-11652.998276551867</v>
      </c>
      <c r="F116" s="64">
        <f>IFERROR(IPMT('Mortgage Info'!$B$5/12,C116,'Mortgage Info'!$B$6*12,'Mortgage Info'!$B$8),0)</f>
        <v>-398.05030006814047</v>
      </c>
      <c r="G116" s="64">
        <f t="shared" si="4"/>
        <v>-47982.619740009228</v>
      </c>
      <c r="H116" s="64">
        <f t="shared" si="5"/>
        <v>73347.001723448164</v>
      </c>
      <c r="I116" s="65">
        <v>0</v>
      </c>
    </row>
    <row r="117" spans="3:9" ht="22.25" hidden="1" customHeight="1">
      <c r="C117" s="66">
        <v>112</v>
      </c>
      <c r="D117" s="67">
        <f>IF(C117&gt;'Mortgage Info'!$B$6*12,0,PPMT('Mortgage Info'!$B$5/12,C117,'Mortgage Info'!$B$6*12,'Mortgage Info'!$B$8))</f>
        <v>-139.96156063367513</v>
      </c>
      <c r="E117" s="67">
        <f t="shared" si="3"/>
        <v>-11792.959837185543</v>
      </c>
      <c r="F117" s="67">
        <f>IFERROR(IPMT('Mortgage Info'!$B$5/12,C117,'Mortgage Info'!$B$6*12,'Mortgage Info'!$B$8),0)</f>
        <v>-397.29625933534402</v>
      </c>
      <c r="G117" s="67">
        <f t="shared" si="4"/>
        <v>-48379.915999344572</v>
      </c>
      <c r="H117" s="67">
        <f t="shared" si="5"/>
        <v>73207.04016281449</v>
      </c>
      <c r="I117" s="68">
        <v>0</v>
      </c>
    </row>
    <row r="118" spans="3:9" ht="22.25" hidden="1" customHeight="1">
      <c r="C118" s="63">
        <v>113</v>
      </c>
      <c r="D118" s="64">
        <f>IF(C118&gt;'Mortgage Info'!$B$6*12,0,PPMT('Mortgage Info'!$B$5/12,C118,'Mortgage Info'!$B$6*12,'Mortgage Info'!$B$8))</f>
        <v>-140.71968575377414</v>
      </c>
      <c r="E118" s="64">
        <f t="shared" si="3"/>
        <v>-11933.679522939317</v>
      </c>
      <c r="F118" s="64">
        <f>IFERROR(IPMT('Mortgage Info'!$B$5/12,C118,'Mortgage Info'!$B$6*12,'Mortgage Info'!$B$8),0)</f>
        <v>-396.53813421524501</v>
      </c>
      <c r="G118" s="64">
        <f t="shared" si="4"/>
        <v>-48776.454133559819</v>
      </c>
      <c r="H118" s="64">
        <f t="shared" si="5"/>
        <v>73066.320477060712</v>
      </c>
      <c r="I118" s="65">
        <v>0</v>
      </c>
    </row>
    <row r="119" spans="3:9" ht="22.25" hidden="1" customHeight="1">
      <c r="C119" s="66">
        <v>114</v>
      </c>
      <c r="D119" s="67">
        <f>IF(C119&gt;'Mortgage Info'!$B$6*12,0,PPMT('Mortgage Info'!$B$5/12,C119,'Mortgage Info'!$B$6*12,'Mortgage Info'!$B$8))</f>
        <v>-141.48191738494043</v>
      </c>
      <c r="E119" s="67">
        <f t="shared" si="3"/>
        <v>-12075.161440324258</v>
      </c>
      <c r="F119" s="67">
        <f>IFERROR(IPMT('Mortgage Info'!$B$5/12,C119,'Mortgage Info'!$B$6*12,'Mortgage Info'!$B$8),0)</f>
        <v>-395.77590258407878</v>
      </c>
      <c r="G119" s="67">
        <f t="shared" si="4"/>
        <v>-49172.230036143897</v>
      </c>
      <c r="H119" s="67">
        <f t="shared" si="5"/>
        <v>72924.838559675773</v>
      </c>
      <c r="I119" s="68">
        <v>0</v>
      </c>
    </row>
    <row r="120" spans="3:9" ht="22.25" hidden="1" customHeight="1">
      <c r="C120" s="63">
        <v>115</v>
      </c>
      <c r="D120" s="64">
        <f>IF(C120&gt;'Mortgage Info'!$B$6*12,0,PPMT('Mortgage Info'!$B$5/12,C120,'Mortgage Info'!$B$6*12,'Mortgage Info'!$B$8))</f>
        <v>-142.24827777077553</v>
      </c>
      <c r="E120" s="64">
        <f t="shared" si="3"/>
        <v>-12217.409718095034</v>
      </c>
      <c r="F120" s="64">
        <f>IFERROR(IPMT('Mortgage Info'!$B$5/12,C120,'Mortgage Info'!$B$6*12,'Mortgage Info'!$B$8),0)</f>
        <v>-395.00954219824365</v>
      </c>
      <c r="G120" s="64">
        <f t="shared" si="4"/>
        <v>-49567.239578342138</v>
      </c>
      <c r="H120" s="64">
        <f t="shared" si="5"/>
        <v>72782.590281904995</v>
      </c>
      <c r="I120" s="65">
        <v>0</v>
      </c>
    </row>
    <row r="121" spans="3:9" ht="22.25" hidden="1" customHeight="1">
      <c r="C121" s="66">
        <v>116</v>
      </c>
      <c r="D121" s="67">
        <f>IF(C121&gt;'Mortgage Info'!$B$6*12,0,PPMT('Mortgage Info'!$B$5/12,C121,'Mortgage Info'!$B$6*12,'Mortgage Info'!$B$8))</f>
        <v>-143.01878927536725</v>
      </c>
      <c r="E121" s="67">
        <f t="shared" si="3"/>
        <v>-12360.428507370401</v>
      </c>
      <c r="F121" s="67">
        <f>IFERROR(IPMT('Mortgage Info'!$B$5/12,C121,'Mortgage Info'!$B$6*12,'Mortgage Info'!$B$8),0)</f>
        <v>-394.2390306936519</v>
      </c>
      <c r="G121" s="67">
        <f t="shared" si="4"/>
        <v>-49961.478609035788</v>
      </c>
      <c r="H121" s="67">
        <f t="shared" si="5"/>
        <v>72639.571492629635</v>
      </c>
      <c r="I121" s="68">
        <v>0</v>
      </c>
    </row>
    <row r="122" spans="3:9" ht="22.25" hidden="1" customHeight="1">
      <c r="C122" s="63">
        <v>117</v>
      </c>
      <c r="D122" s="64">
        <f>IF(C122&gt;'Mortgage Info'!$B$6*12,0,PPMT('Mortgage Info'!$B$5/12,C122,'Mortgage Info'!$B$6*12,'Mortgage Info'!$B$8))</f>
        <v>-143.79347438394214</v>
      </c>
      <c r="E122" s="64">
        <f t="shared" si="3"/>
        <v>-12504.221981754343</v>
      </c>
      <c r="F122" s="64">
        <f>IFERROR(IPMT('Mortgage Info'!$B$5/12,C122,'Mortgage Info'!$B$6*12,'Mortgage Info'!$B$8),0)</f>
        <v>-393.46434558507707</v>
      </c>
      <c r="G122" s="64">
        <f t="shared" si="4"/>
        <v>-50354.942954620863</v>
      </c>
      <c r="H122" s="64">
        <f t="shared" si="5"/>
        <v>72495.778018245692</v>
      </c>
      <c r="I122" s="65">
        <v>0</v>
      </c>
    </row>
    <row r="123" spans="3:9" ht="22.25" hidden="1" customHeight="1">
      <c r="C123" s="66">
        <v>118</v>
      </c>
      <c r="D123" s="67">
        <f>IF(C123&gt;'Mortgage Info'!$B$6*12,0,PPMT('Mortgage Info'!$B$5/12,C123,'Mortgage Info'!$B$6*12,'Mortgage Info'!$B$8))</f>
        <v>-144.57235570352182</v>
      </c>
      <c r="E123" s="67">
        <f t="shared" si="3"/>
        <v>-12648.794337457864</v>
      </c>
      <c r="F123" s="67">
        <f>IFERROR(IPMT('Mortgage Info'!$B$5/12,C123,'Mortgage Info'!$B$6*12,'Mortgage Info'!$B$8),0)</f>
        <v>-392.68546426549733</v>
      </c>
      <c r="G123" s="67">
        <f t="shared" si="4"/>
        <v>-50747.628418886357</v>
      </c>
      <c r="H123" s="67">
        <f t="shared" si="5"/>
        <v>72351.205662542168</v>
      </c>
      <c r="I123" s="68">
        <v>0</v>
      </c>
    </row>
    <row r="124" spans="3:9" ht="22.25" hidden="1" customHeight="1">
      <c r="C124" s="63">
        <v>119</v>
      </c>
      <c r="D124" s="64">
        <f>IF(C124&gt;'Mortgage Info'!$B$6*12,0,PPMT('Mortgage Info'!$B$5/12,C124,'Mortgage Info'!$B$6*12,'Mortgage Info'!$B$8))</f>
        <v>-145.35545596358256</v>
      </c>
      <c r="E124" s="64">
        <f t="shared" si="3"/>
        <v>-12794.149793421448</v>
      </c>
      <c r="F124" s="64">
        <f>IFERROR(IPMT('Mortgage Info'!$B$5/12,C124,'Mortgage Info'!$B$6*12,'Mortgage Info'!$B$8),0)</f>
        <v>-391.9023640054366</v>
      </c>
      <c r="G124" s="64">
        <f t="shared" si="4"/>
        <v>-51139.530782891794</v>
      </c>
      <c r="H124" s="64">
        <f t="shared" si="5"/>
        <v>72205.850206578587</v>
      </c>
      <c r="I124" s="65">
        <v>0</v>
      </c>
    </row>
    <row r="125" spans="3:9" ht="22.5" customHeight="1">
      <c r="C125" s="66">
        <v>120</v>
      </c>
      <c r="D125" s="67">
        <f>IF(C125&gt;'Mortgage Info'!$B$6*12,0,PPMT('Mortgage Info'!$B$5/12,C125,'Mortgage Info'!$B$6*12,'Mortgage Info'!$B$8))</f>
        <v>-146.14279801671864</v>
      </c>
      <c r="E125" s="67">
        <f t="shared" si="3"/>
        <v>-12940.292591438167</v>
      </c>
      <c r="F125" s="67">
        <f>IFERROR(IPMT('Mortgage Info'!$B$5/12,C125,'Mortgage Info'!$B$6*12,'Mortgage Info'!$B$8),0)</f>
        <v>-391.11502195230054</v>
      </c>
      <c r="G125" s="67">
        <f t="shared" si="4"/>
        <v>-51530.645804844091</v>
      </c>
      <c r="H125" s="67">
        <f t="shared" si="5"/>
        <v>72059.707408561866</v>
      </c>
      <c r="I125" s="68">
        <f>-(G125-G113)*$B$2</f>
        <v>1660.5480008574748</v>
      </c>
    </row>
    <row r="126" spans="3:9" ht="22.25" hidden="1" customHeight="1">
      <c r="C126" s="63">
        <v>121</v>
      </c>
      <c r="D126" s="64">
        <f>IF(C126&gt;'Mortgage Info'!$B$6*12,0,PPMT('Mortgage Info'!$B$5/12,C126,'Mortgage Info'!$B$6*12,'Mortgage Info'!$B$8))</f>
        <v>-146.9344048393092</v>
      </c>
      <c r="E126" s="64">
        <f t="shared" si="3"/>
        <v>-13087.226996277475</v>
      </c>
      <c r="F126" s="64">
        <f>IFERROR(IPMT('Mortgage Info'!$B$5/12,C126,'Mortgage Info'!$B$6*12,'Mortgage Info'!$B$8),0)</f>
        <v>-390.32341512970999</v>
      </c>
      <c r="G126" s="64">
        <f t="shared" si="4"/>
        <v>-51920.969219973798</v>
      </c>
      <c r="H126" s="64">
        <f t="shared" si="5"/>
        <v>71912.773003722556</v>
      </c>
      <c r="I126" s="65">
        <v>0</v>
      </c>
    </row>
    <row r="127" spans="3:9" ht="22.25" hidden="1" customHeight="1">
      <c r="C127" s="66">
        <v>122</v>
      </c>
      <c r="D127" s="67">
        <f>IF(C127&gt;'Mortgage Info'!$B$6*12,0,PPMT('Mortgage Info'!$B$5/12,C127,'Mortgage Info'!$B$6*12,'Mortgage Info'!$B$8))</f>
        <v>-147.73029953218878</v>
      </c>
      <c r="E127" s="67">
        <f t="shared" si="3"/>
        <v>-13234.957295809663</v>
      </c>
      <c r="F127" s="67">
        <f>IFERROR(IPMT('Mortgage Info'!$B$5/12,C127,'Mortgage Info'!$B$6*12,'Mortgage Info'!$B$8),0)</f>
        <v>-389.52752043683034</v>
      </c>
      <c r="G127" s="67">
        <f t="shared" si="4"/>
        <v>-52310.496740410628</v>
      </c>
      <c r="H127" s="67">
        <f t="shared" si="5"/>
        <v>71765.04270419036</v>
      </c>
      <c r="I127" s="68">
        <v>0</v>
      </c>
    </row>
    <row r="128" spans="3:9" ht="22.25" hidden="1" customHeight="1">
      <c r="C128" s="63">
        <v>123</v>
      </c>
      <c r="D128" s="64">
        <f>IF(C128&gt;'Mortgage Info'!$B$6*12,0,PPMT('Mortgage Info'!$B$5/12,C128,'Mortgage Info'!$B$6*12,'Mortgage Info'!$B$8))</f>
        <v>-148.53050532132147</v>
      </c>
      <c r="E128" s="64">
        <f t="shared" si="3"/>
        <v>-13383.487801130985</v>
      </c>
      <c r="F128" s="64">
        <f>IFERROR(IPMT('Mortgage Info'!$B$5/12,C128,'Mortgage Info'!$B$6*12,'Mortgage Info'!$B$8),0)</f>
        <v>-388.72731464769765</v>
      </c>
      <c r="G128" s="64">
        <f t="shared" si="4"/>
        <v>-52699.224055058323</v>
      </c>
      <c r="H128" s="64">
        <f t="shared" si="5"/>
        <v>71616.512198869037</v>
      </c>
      <c r="I128" s="65">
        <v>0</v>
      </c>
    </row>
    <row r="129" spans="3:9" ht="22.25" hidden="1" customHeight="1">
      <c r="C129" s="66">
        <v>124</v>
      </c>
      <c r="D129" s="67">
        <f>IF(C129&gt;'Mortgage Info'!$B$6*12,0,PPMT('Mortgage Info'!$B$5/12,C129,'Mortgage Info'!$B$6*12,'Mortgage Info'!$B$8))</f>
        <v>-149.33504555847864</v>
      </c>
      <c r="E129" s="67">
        <f t="shared" si="3"/>
        <v>-13532.822846689463</v>
      </c>
      <c r="F129" s="67">
        <f>IFERROR(IPMT('Mortgage Info'!$B$5/12,C129,'Mortgage Info'!$B$6*12,'Mortgage Info'!$B$8),0)</f>
        <v>-387.92277441054057</v>
      </c>
      <c r="G129" s="67">
        <f t="shared" si="4"/>
        <v>-53087.14682946886</v>
      </c>
      <c r="H129" s="67">
        <f t="shared" si="5"/>
        <v>71467.177153310564</v>
      </c>
      <c r="I129" s="68">
        <v>0</v>
      </c>
    </row>
    <row r="130" spans="3:9" ht="22.25" hidden="1" customHeight="1">
      <c r="C130" s="63">
        <v>125</v>
      </c>
      <c r="D130" s="64">
        <f>IF(C130&gt;'Mortgage Info'!$B$6*12,0,PPMT('Mortgage Info'!$B$5/12,C130,'Mortgage Info'!$B$6*12,'Mortgage Info'!$B$8))</f>
        <v>-150.14394372192041</v>
      </c>
      <c r="E130" s="64">
        <f t="shared" si="3"/>
        <v>-13682.966790411383</v>
      </c>
      <c r="F130" s="64">
        <f>IFERROR(IPMT('Mortgage Info'!$B$5/12,C130,'Mortgage Info'!$B$6*12,'Mortgage Info'!$B$8),0)</f>
        <v>-387.11387624709874</v>
      </c>
      <c r="G130" s="64">
        <f t="shared" si="4"/>
        <v>-53474.260705715962</v>
      </c>
      <c r="H130" s="64">
        <f t="shared" si="5"/>
        <v>71317.033209588641</v>
      </c>
      <c r="I130" s="65">
        <v>0</v>
      </c>
    </row>
    <row r="131" spans="3:9" ht="22.25" hidden="1" customHeight="1">
      <c r="C131" s="66">
        <v>126</v>
      </c>
      <c r="D131" s="67">
        <f>IF(C131&gt;'Mortgage Info'!$B$6*12,0,PPMT('Mortgage Info'!$B$5/12,C131,'Mortgage Info'!$B$6*12,'Mortgage Info'!$B$8))</f>
        <v>-150.95722341708083</v>
      </c>
      <c r="E131" s="67">
        <f t="shared" si="3"/>
        <v>-13833.924013828464</v>
      </c>
      <c r="F131" s="67">
        <f>IFERROR(IPMT('Mortgage Info'!$B$5/12,C131,'Mortgage Info'!$B$6*12,'Mortgage Info'!$B$8),0)</f>
        <v>-386.30059655193833</v>
      </c>
      <c r="G131" s="67">
        <f t="shared" si="4"/>
        <v>-53860.561302267903</v>
      </c>
      <c r="H131" s="67">
        <f t="shared" si="5"/>
        <v>71166.075986171563</v>
      </c>
      <c r="I131" s="68">
        <v>0</v>
      </c>
    </row>
    <row r="132" spans="3:9" ht="22.25" hidden="1" customHeight="1">
      <c r="C132" s="63">
        <v>127</v>
      </c>
      <c r="D132" s="64">
        <f>IF(C132&gt;'Mortgage Info'!$B$6*12,0,PPMT('Mortgage Info'!$B$5/12,C132,'Mortgage Info'!$B$6*12,'Mortgage Info'!$B$8))</f>
        <v>-151.77490837725665</v>
      </c>
      <c r="E132" s="64">
        <f t="shared" si="3"/>
        <v>-13985.69892220572</v>
      </c>
      <c r="F132" s="64">
        <f>IFERROR(IPMT('Mortgage Info'!$B$5/12,C132,'Mortgage Info'!$B$6*12,'Mortgage Info'!$B$8),0)</f>
        <v>-385.4829115917625</v>
      </c>
      <c r="G132" s="64">
        <f t="shared" si="4"/>
        <v>-54246.044213859663</v>
      </c>
      <c r="H132" s="64">
        <f t="shared" si="5"/>
        <v>71014.301077794313</v>
      </c>
      <c r="I132" s="65">
        <v>0</v>
      </c>
    </row>
    <row r="133" spans="3:9" ht="22.25" hidden="1" customHeight="1">
      <c r="C133" s="66">
        <v>128</v>
      </c>
      <c r="D133" s="67">
        <f>IF(C133&gt;'Mortgage Info'!$B$6*12,0,PPMT('Mortgage Info'!$B$5/12,C133,'Mortgage Info'!$B$6*12,'Mortgage Info'!$B$8))</f>
        <v>-152.59702246430015</v>
      </c>
      <c r="E133" s="67">
        <f t="shared" si="3"/>
        <v>-14138.295944670021</v>
      </c>
      <c r="F133" s="67">
        <f>IFERROR(IPMT('Mortgage Info'!$B$5/12,C133,'Mortgage Info'!$B$6*12,'Mortgage Info'!$B$8),0)</f>
        <v>-384.66079750471903</v>
      </c>
      <c r="G133" s="67">
        <f t="shared" si="4"/>
        <v>-54630.705011364378</v>
      </c>
      <c r="H133" s="67">
        <f t="shared" si="5"/>
        <v>70861.704055330018</v>
      </c>
      <c r="I133" s="68">
        <v>0</v>
      </c>
    </row>
    <row r="134" spans="3:9" ht="22.25" hidden="1" customHeight="1">
      <c r="C134" s="63">
        <v>129</v>
      </c>
      <c r="D134" s="64">
        <f>IF(C134&gt;'Mortgage Info'!$B$6*12,0,PPMT('Mortgage Info'!$B$5/12,C134,'Mortgage Info'!$B$6*12,'Mortgage Info'!$B$8))</f>
        <v>-153.42358966931511</v>
      </c>
      <c r="E134" s="64">
        <f t="shared" si="3"/>
        <v>-14291.719534339336</v>
      </c>
      <c r="F134" s="64">
        <f>IFERROR(IPMT('Mortgage Info'!$B$5/12,C134,'Mortgage Info'!$B$6*12,'Mortgage Info'!$B$8),0)</f>
        <v>-383.83423029970402</v>
      </c>
      <c r="G134" s="64">
        <f t="shared" si="4"/>
        <v>-55014.539241664083</v>
      </c>
      <c r="H134" s="64">
        <f t="shared" si="5"/>
        <v>70708.280465660704</v>
      </c>
      <c r="I134" s="65">
        <v>0</v>
      </c>
    </row>
    <row r="135" spans="3:9" ht="22.25" hidden="1" customHeight="1">
      <c r="C135" s="66">
        <v>130</v>
      </c>
      <c r="D135" s="67">
        <f>IF(C135&gt;'Mortgage Info'!$B$6*12,0,PPMT('Mortgage Info'!$B$5/12,C135,'Mortgage Info'!$B$6*12,'Mortgage Info'!$B$8))</f>
        <v>-154.25463411335721</v>
      </c>
      <c r="E135" s="67">
        <f t="shared" ref="E135:E198" si="6">E134+D135</f>
        <v>-14445.974168452693</v>
      </c>
      <c r="F135" s="67">
        <f>IFERROR(IPMT('Mortgage Info'!$B$5/12,C135,'Mortgage Info'!$B$6*12,'Mortgage Info'!$B$8),0)</f>
        <v>-383.00318585566191</v>
      </c>
      <c r="G135" s="67">
        <f t="shared" ref="G135:G198" si="7">G134+F135</f>
        <v>-55397.542427519744</v>
      </c>
      <c r="H135" s="67">
        <f t="shared" ref="H135:H198" si="8">H134+D135</f>
        <v>70554.025831547347</v>
      </c>
      <c r="I135" s="68">
        <v>0</v>
      </c>
    </row>
    <row r="136" spans="3:9" ht="22.25" hidden="1" customHeight="1">
      <c r="C136" s="63">
        <v>131</v>
      </c>
      <c r="D136" s="64">
        <f>IF(C136&gt;'Mortgage Info'!$B$6*12,0,PPMT('Mortgage Info'!$B$5/12,C136,'Mortgage Info'!$B$6*12,'Mortgage Info'!$B$8))</f>
        <v>-155.09018004813791</v>
      </c>
      <c r="E136" s="64">
        <f t="shared" si="6"/>
        <v>-14601.064348500831</v>
      </c>
      <c r="F136" s="64">
        <f>IFERROR(IPMT('Mortgage Info'!$B$5/12,C136,'Mortgage Info'!$B$6*12,'Mortgage Info'!$B$8),0)</f>
        <v>-382.16763992088124</v>
      </c>
      <c r="G136" s="64">
        <f t="shared" si="7"/>
        <v>-55779.710067440625</v>
      </c>
      <c r="H136" s="64">
        <f t="shared" si="8"/>
        <v>70398.935651499211</v>
      </c>
      <c r="I136" s="65">
        <v>0</v>
      </c>
    </row>
    <row r="137" spans="3:9" ht="22.5" customHeight="1">
      <c r="C137" s="66">
        <v>132</v>
      </c>
      <c r="D137" s="67">
        <f>IF(C137&gt;'Mortgage Info'!$B$6*12,0,PPMT('Mortgage Info'!$B$5/12,C137,'Mortgage Info'!$B$6*12,'Mortgage Info'!$B$8))</f>
        <v>-155.93025185673196</v>
      </c>
      <c r="E137" s="67">
        <f t="shared" si="6"/>
        <v>-14756.994600357564</v>
      </c>
      <c r="F137" s="67">
        <f>IFERROR(IPMT('Mortgage Info'!$B$5/12,C137,'Mortgage Info'!$B$6*12,'Mortgage Info'!$B$8),0)</f>
        <v>-381.32756811228717</v>
      </c>
      <c r="G137" s="67">
        <f t="shared" si="7"/>
        <v>-56161.037635552915</v>
      </c>
      <c r="H137" s="67">
        <f t="shared" si="8"/>
        <v>70243.005399642483</v>
      </c>
      <c r="I137" s="68">
        <f>-(G137-G125)*$B$2</f>
        <v>1620.6371407480883</v>
      </c>
    </row>
    <row r="138" spans="3:9" ht="22.25" hidden="1" customHeight="1">
      <c r="C138" s="63">
        <v>133</v>
      </c>
      <c r="D138" s="64">
        <f>IF(C138&gt;'Mortgage Info'!$B$6*12,0,PPMT('Mortgage Info'!$B$5/12,C138,'Mortgage Info'!$B$6*12,'Mortgage Info'!$B$8))</f>
        <v>-156.77487405428926</v>
      </c>
      <c r="E138" s="64">
        <f t="shared" si="6"/>
        <v>-14913.769474411853</v>
      </c>
      <c r="F138" s="64">
        <f>IFERROR(IPMT('Mortgage Info'!$B$5/12,C138,'Mortgage Info'!$B$6*12,'Mortgage Info'!$B$8),0)</f>
        <v>-380.4829459147299</v>
      </c>
      <c r="G138" s="64">
        <f t="shared" si="7"/>
        <v>-56541.520581467645</v>
      </c>
      <c r="H138" s="64">
        <f t="shared" si="8"/>
        <v>70086.230525588195</v>
      </c>
      <c r="I138" s="65">
        <v>0</v>
      </c>
    </row>
    <row r="139" spans="3:9" ht="22.25" hidden="1" customHeight="1">
      <c r="C139" s="66">
        <v>134</v>
      </c>
      <c r="D139" s="67">
        <f>IF(C139&gt;'Mortgage Info'!$B$6*12,0,PPMT('Mortgage Info'!$B$5/12,C139,'Mortgage Info'!$B$6*12,'Mortgage Info'!$B$8))</f>
        <v>-157.62407128875</v>
      </c>
      <c r="E139" s="67">
        <f t="shared" si="6"/>
        <v>-15071.393545700603</v>
      </c>
      <c r="F139" s="67">
        <f>IFERROR(IPMT('Mortgage Info'!$B$5/12,C139,'Mortgage Info'!$B$6*12,'Mortgage Info'!$B$8),0)</f>
        <v>-379.63374868026915</v>
      </c>
      <c r="G139" s="67">
        <f t="shared" si="7"/>
        <v>-56921.154330147911</v>
      </c>
      <c r="H139" s="67">
        <f t="shared" si="8"/>
        <v>69928.606454299443</v>
      </c>
      <c r="I139" s="68">
        <v>0</v>
      </c>
    </row>
    <row r="140" spans="3:9" ht="22.25" hidden="1" customHeight="1">
      <c r="C140" s="63">
        <v>135</v>
      </c>
      <c r="D140" s="64">
        <f>IF(C140&gt;'Mortgage Info'!$B$6*12,0,PPMT('Mortgage Info'!$B$5/12,C140,'Mortgage Info'!$B$6*12,'Mortgage Info'!$B$8))</f>
        <v>-158.47786834156412</v>
      </c>
      <c r="E140" s="64">
        <f t="shared" si="6"/>
        <v>-15229.871414042167</v>
      </c>
      <c r="F140" s="64">
        <f>IFERROR(IPMT('Mortgage Info'!$B$5/12,C140,'Mortgage Info'!$B$6*12,'Mortgage Info'!$B$8),0)</f>
        <v>-378.77995162745503</v>
      </c>
      <c r="G140" s="64">
        <f t="shared" si="7"/>
        <v>-57299.934281775364</v>
      </c>
      <c r="H140" s="64">
        <f t="shared" si="8"/>
        <v>69770.128585957878</v>
      </c>
      <c r="I140" s="65">
        <v>0</v>
      </c>
    </row>
    <row r="141" spans="3:9" ht="22.25" hidden="1" customHeight="1">
      <c r="C141" s="66">
        <v>136</v>
      </c>
      <c r="D141" s="67">
        <f>IF(C141&gt;'Mortgage Info'!$B$6*12,0,PPMT('Mortgage Info'!$B$5/12,C141,'Mortgage Info'!$B$6*12,'Mortgage Info'!$B$8))</f>
        <v>-159.33629012841422</v>
      </c>
      <c r="E141" s="67">
        <f t="shared" si="6"/>
        <v>-15389.207704170582</v>
      </c>
      <c r="F141" s="67">
        <f>IFERROR(IPMT('Mortgage Info'!$B$5/12,C141,'Mortgage Info'!$B$6*12,'Mortgage Info'!$B$8),0)</f>
        <v>-377.92152984060493</v>
      </c>
      <c r="G141" s="67">
        <f t="shared" si="7"/>
        <v>-57677.855811615969</v>
      </c>
      <c r="H141" s="67">
        <f t="shared" si="8"/>
        <v>69610.792295829466</v>
      </c>
      <c r="I141" s="68">
        <v>0</v>
      </c>
    </row>
    <row r="142" spans="3:9" ht="22.25" hidden="1" customHeight="1">
      <c r="C142" s="63">
        <v>137</v>
      </c>
      <c r="D142" s="64">
        <f>IF(C142&gt;'Mortgage Info'!$B$6*12,0,PPMT('Mortgage Info'!$B$5/12,C142,'Mortgage Info'!$B$6*12,'Mortgage Info'!$B$8))</f>
        <v>-160.1993616999431</v>
      </c>
      <c r="E142" s="64">
        <f t="shared" si="6"/>
        <v>-15549.407065870524</v>
      </c>
      <c r="F142" s="64">
        <f>IFERROR(IPMT('Mortgage Info'!$B$5/12,C142,'Mortgage Info'!$B$6*12,'Mortgage Info'!$B$8),0)</f>
        <v>-377.05845826907603</v>
      </c>
      <c r="G142" s="64">
        <f t="shared" si="7"/>
        <v>-58054.914269885048</v>
      </c>
      <c r="H142" s="64">
        <f t="shared" si="8"/>
        <v>69450.592934129527</v>
      </c>
      <c r="I142" s="65">
        <v>0</v>
      </c>
    </row>
    <row r="143" spans="3:9" ht="22.25" hidden="1" customHeight="1">
      <c r="C143" s="66">
        <v>138</v>
      </c>
      <c r="D143" s="67">
        <f>IF(C143&gt;'Mortgage Info'!$B$6*12,0,PPMT('Mortgage Info'!$B$5/12,C143,'Mortgage Info'!$B$6*12,'Mortgage Info'!$B$8))</f>
        <v>-161.06710824248449</v>
      </c>
      <c r="E143" s="67">
        <f t="shared" si="6"/>
        <v>-15710.474174113009</v>
      </c>
      <c r="F143" s="67">
        <f>IFERROR(IPMT('Mortgage Info'!$B$5/12,C143,'Mortgage Info'!$B$6*12,'Mortgage Info'!$B$8),0)</f>
        <v>-376.19071172653463</v>
      </c>
      <c r="G143" s="67">
        <f t="shared" si="7"/>
        <v>-58431.104981611585</v>
      </c>
      <c r="H143" s="67">
        <f t="shared" si="8"/>
        <v>69289.525825887045</v>
      </c>
      <c r="I143" s="68">
        <v>0</v>
      </c>
    </row>
    <row r="144" spans="3:9" ht="22.25" hidden="1" customHeight="1">
      <c r="C144" s="63">
        <v>139</v>
      </c>
      <c r="D144" s="64">
        <f>IF(C144&gt;'Mortgage Info'!$B$6*12,0,PPMT('Mortgage Info'!$B$5/12,C144,'Mortgage Info'!$B$6*12,'Mortgage Info'!$B$8))</f>
        <v>-161.93955507879795</v>
      </c>
      <c r="E144" s="64">
        <f t="shared" si="6"/>
        <v>-15872.413729191807</v>
      </c>
      <c r="F144" s="64">
        <f>IFERROR(IPMT('Mortgage Info'!$B$5/12,C144,'Mortgage Info'!$B$6*12,'Mortgage Info'!$B$8),0)</f>
        <v>-375.3182648902212</v>
      </c>
      <c r="G144" s="64">
        <f t="shared" si="7"/>
        <v>-58806.423246501807</v>
      </c>
      <c r="H144" s="64">
        <f t="shared" si="8"/>
        <v>69127.586270808242</v>
      </c>
      <c r="I144" s="65">
        <v>0</v>
      </c>
    </row>
    <row r="145" spans="3:9" ht="22.25" hidden="1" customHeight="1">
      <c r="C145" s="66">
        <v>140</v>
      </c>
      <c r="D145" s="67">
        <f>IF(C145&gt;'Mortgage Info'!$B$6*12,0,PPMT('Mortgage Info'!$B$5/12,C145,'Mortgage Info'!$B$6*12,'Mortgage Info'!$B$8))</f>
        <v>-162.81672766880811</v>
      </c>
      <c r="E145" s="67">
        <f t="shared" si="6"/>
        <v>-16035.230456860614</v>
      </c>
      <c r="F145" s="67">
        <f>IFERROR(IPMT('Mortgage Info'!$B$5/12,C145,'Mortgage Info'!$B$6*12,'Mortgage Info'!$B$8),0)</f>
        <v>-374.4410923002111</v>
      </c>
      <c r="G145" s="67">
        <f t="shared" si="7"/>
        <v>-59180.864338802021</v>
      </c>
      <c r="H145" s="67">
        <f t="shared" si="8"/>
        <v>68964.769543139439</v>
      </c>
      <c r="I145" s="68">
        <v>0</v>
      </c>
    </row>
    <row r="146" spans="3:9" ht="22.25" hidden="1" customHeight="1">
      <c r="C146" s="63">
        <v>141</v>
      </c>
      <c r="D146" s="64">
        <f>IF(C146&gt;'Mortgage Info'!$B$6*12,0,PPMT('Mortgage Info'!$B$5/12,C146,'Mortgage Info'!$B$6*12,'Mortgage Info'!$B$8))</f>
        <v>-163.6986516103475</v>
      </c>
      <c r="E146" s="64">
        <f t="shared" si="6"/>
        <v>-16198.929108470962</v>
      </c>
      <c r="F146" s="64">
        <f>IFERROR(IPMT('Mortgage Info'!$B$5/12,C146,'Mortgage Info'!$B$6*12,'Mortgage Info'!$B$8),0)</f>
        <v>-373.55916835867168</v>
      </c>
      <c r="G146" s="64">
        <f t="shared" si="7"/>
        <v>-59554.423507160689</v>
      </c>
      <c r="H146" s="64">
        <f t="shared" si="8"/>
        <v>68801.070891529089</v>
      </c>
      <c r="I146" s="65">
        <v>0</v>
      </c>
    </row>
    <row r="147" spans="3:9" ht="22.25" hidden="1" customHeight="1">
      <c r="C147" s="66">
        <v>142</v>
      </c>
      <c r="D147" s="67">
        <f>IF(C147&gt;'Mortgage Info'!$B$6*12,0,PPMT('Mortgage Info'!$B$5/12,C147,'Mortgage Info'!$B$6*12,'Mortgage Info'!$B$8))</f>
        <v>-164.5853526399035</v>
      </c>
      <c r="E147" s="67">
        <f t="shared" si="6"/>
        <v>-16363.514461110866</v>
      </c>
      <c r="F147" s="67">
        <f>IFERROR(IPMT('Mortgage Info'!$B$5/12,C147,'Mortgage Info'!$B$6*12,'Mortgage Info'!$B$8),0)</f>
        <v>-372.67246732911559</v>
      </c>
      <c r="G147" s="67">
        <f t="shared" si="7"/>
        <v>-59927.095974489806</v>
      </c>
      <c r="H147" s="67">
        <f t="shared" si="8"/>
        <v>68636.485538889188</v>
      </c>
      <c r="I147" s="68">
        <v>0</v>
      </c>
    </row>
    <row r="148" spans="3:9" ht="22.25" hidden="1" customHeight="1">
      <c r="C148" s="63">
        <v>143</v>
      </c>
      <c r="D148" s="64">
        <f>IF(C148&gt;'Mortgage Info'!$B$6*12,0,PPMT('Mortgage Info'!$B$5/12,C148,'Mortgage Info'!$B$6*12,'Mortgage Info'!$B$8))</f>
        <v>-165.47685663336966</v>
      </c>
      <c r="E148" s="64">
        <f t="shared" si="6"/>
        <v>-16528.991317744236</v>
      </c>
      <c r="F148" s="64">
        <f>IFERROR(IPMT('Mortgage Info'!$B$5/12,C148,'Mortgage Info'!$B$6*12,'Mortgage Info'!$B$8),0)</f>
        <v>-371.78096333564946</v>
      </c>
      <c r="G148" s="64">
        <f t="shared" si="7"/>
        <v>-60298.876937825458</v>
      </c>
      <c r="H148" s="64">
        <f t="shared" si="8"/>
        <v>68471.008682255822</v>
      </c>
      <c r="I148" s="65">
        <v>0</v>
      </c>
    </row>
    <row r="149" spans="3:9" ht="22.5" customHeight="1">
      <c r="C149" s="66">
        <v>144</v>
      </c>
      <c r="D149" s="67">
        <f>IF(C149&gt;'Mortgage Info'!$B$6*12,0,PPMT('Mortgage Info'!$B$5/12,C149,'Mortgage Info'!$B$6*12,'Mortgage Info'!$B$8))</f>
        <v>-166.37318960680042</v>
      </c>
      <c r="E149" s="67">
        <f t="shared" si="6"/>
        <v>-16695.364507351038</v>
      </c>
      <c r="F149" s="67">
        <f>IFERROR(IPMT('Mortgage Info'!$B$5/12,C149,'Mortgage Info'!$B$6*12,'Mortgage Info'!$B$8),0)</f>
        <v>-370.88463036221873</v>
      </c>
      <c r="G149" s="67">
        <f t="shared" si="7"/>
        <v>-60669.761568187678</v>
      </c>
      <c r="H149" s="67">
        <f t="shared" si="8"/>
        <v>68304.635492649017</v>
      </c>
      <c r="I149" s="68">
        <f>-(G149-G137)*$B$2</f>
        <v>1578.0533764221668</v>
      </c>
    </row>
    <row r="150" spans="3:9" ht="22.25" hidden="1" customHeight="1">
      <c r="C150" s="63">
        <v>145</v>
      </c>
      <c r="D150" s="64">
        <f>IF(C150&gt;'Mortgage Info'!$B$6*12,0,PPMT('Mortgage Info'!$B$5/12,C150,'Mortgage Info'!$B$6*12,'Mortgage Info'!$B$8))</f>
        <v>-167.27437771717061</v>
      </c>
      <c r="E150" s="64">
        <f t="shared" si="6"/>
        <v>-16862.638885068209</v>
      </c>
      <c r="F150" s="64">
        <f>IFERROR(IPMT('Mortgage Info'!$B$5/12,C150,'Mortgage Info'!$B$6*12,'Mortgage Info'!$B$8),0)</f>
        <v>-369.98344225184854</v>
      </c>
      <c r="G150" s="64">
        <f t="shared" si="7"/>
        <v>-61039.745010439525</v>
      </c>
      <c r="H150" s="64">
        <f t="shared" si="8"/>
        <v>68137.361114931846</v>
      </c>
      <c r="I150" s="65">
        <v>0</v>
      </c>
    </row>
    <row r="151" spans="3:9" ht="22.25" hidden="1" customHeight="1">
      <c r="C151" s="66">
        <v>146</v>
      </c>
      <c r="D151" s="67">
        <f>IF(C151&gt;'Mortgage Info'!$B$6*12,0,PPMT('Mortgage Info'!$B$5/12,C151,'Mortgage Info'!$B$6*12,'Mortgage Info'!$B$8))</f>
        <v>-168.18044726313863</v>
      </c>
      <c r="E151" s="67">
        <f t="shared" si="6"/>
        <v>-17030.819332331346</v>
      </c>
      <c r="F151" s="67">
        <f>IFERROR(IPMT('Mortgage Info'!$B$5/12,C151,'Mortgage Info'!$B$6*12,'Mortgage Info'!$B$8),0)</f>
        <v>-369.07737270588052</v>
      </c>
      <c r="G151" s="67">
        <f t="shared" si="7"/>
        <v>-61408.822383145409</v>
      </c>
      <c r="H151" s="67">
        <f t="shared" si="8"/>
        <v>67969.180667668712</v>
      </c>
      <c r="I151" s="68">
        <v>0</v>
      </c>
    </row>
    <row r="152" spans="3:9" ht="22.25" hidden="1" customHeight="1">
      <c r="C152" s="63">
        <v>147</v>
      </c>
      <c r="D152" s="64">
        <f>IF(C152&gt;'Mortgage Info'!$B$6*12,0,PPMT('Mortgage Info'!$B$5/12,C152,'Mortgage Info'!$B$6*12,'Mortgage Info'!$B$8))</f>
        <v>-169.09142468581393</v>
      </c>
      <c r="E152" s="64">
        <f t="shared" si="6"/>
        <v>-17199.910757017162</v>
      </c>
      <c r="F152" s="64">
        <f>IFERROR(IPMT('Mortgage Info'!$B$5/12,C152,'Mortgage Info'!$B$6*12,'Mortgage Info'!$B$8),0)</f>
        <v>-368.16639528320525</v>
      </c>
      <c r="G152" s="64">
        <f t="shared" si="7"/>
        <v>-61776.988778428611</v>
      </c>
      <c r="H152" s="64">
        <f t="shared" si="8"/>
        <v>67800.089242982896</v>
      </c>
      <c r="I152" s="65">
        <v>0</v>
      </c>
    </row>
    <row r="153" spans="3:9" ht="22.25" hidden="1" customHeight="1">
      <c r="C153" s="66">
        <v>148</v>
      </c>
      <c r="D153" s="67">
        <f>IF(C153&gt;'Mortgage Info'!$B$6*12,0,PPMT('Mortgage Info'!$B$5/12,C153,'Mortgage Info'!$B$6*12,'Mortgage Info'!$B$8))</f>
        <v>-170.00733656952875</v>
      </c>
      <c r="E153" s="67">
        <f t="shared" si="6"/>
        <v>-17369.91809358669</v>
      </c>
      <c r="F153" s="67">
        <f>IFERROR(IPMT('Mortgage Info'!$B$5/12,C153,'Mortgage Info'!$B$6*12,'Mortgage Info'!$B$8),0)</f>
        <v>-367.25048339949041</v>
      </c>
      <c r="G153" s="67">
        <f t="shared" si="7"/>
        <v>-62144.239261828101</v>
      </c>
      <c r="H153" s="67">
        <f t="shared" si="8"/>
        <v>67630.081906413368</v>
      </c>
      <c r="I153" s="68">
        <v>0</v>
      </c>
    </row>
    <row r="154" spans="3:9" ht="22.25" hidden="1" customHeight="1">
      <c r="C154" s="63">
        <v>149</v>
      </c>
      <c r="D154" s="64">
        <f>IF(C154&gt;'Mortgage Info'!$B$6*12,0,PPMT('Mortgage Info'!$B$5/12,C154,'Mortgage Info'!$B$6*12,'Mortgage Info'!$B$8))</f>
        <v>-170.92820964261372</v>
      </c>
      <c r="E154" s="64">
        <f t="shared" si="6"/>
        <v>-17540.846303229304</v>
      </c>
      <c r="F154" s="64">
        <f>IFERROR(IPMT('Mortgage Info'!$B$5/12,C154,'Mortgage Info'!$B$6*12,'Mortgage Info'!$B$8),0)</f>
        <v>-366.32961032640543</v>
      </c>
      <c r="G154" s="64">
        <f t="shared" si="7"/>
        <v>-62510.568872154508</v>
      </c>
      <c r="H154" s="64">
        <f t="shared" si="8"/>
        <v>67459.153696770751</v>
      </c>
      <c r="I154" s="65">
        <v>0</v>
      </c>
    </row>
    <row r="155" spans="3:9" ht="22.25" hidden="1" customHeight="1">
      <c r="C155" s="66">
        <v>150</v>
      </c>
      <c r="D155" s="67">
        <f>IF(C155&gt;'Mortgage Info'!$B$6*12,0,PPMT('Mortgage Info'!$B$5/12,C155,'Mortgage Info'!$B$6*12,'Mortgage Info'!$B$8))</f>
        <v>-171.85407077817788</v>
      </c>
      <c r="E155" s="67">
        <f t="shared" si="6"/>
        <v>-17712.700374007483</v>
      </c>
      <c r="F155" s="67">
        <f>IFERROR(IPMT('Mortgage Info'!$B$5/12,C155,'Mortgage Info'!$B$6*12,'Mortgage Info'!$B$8),0)</f>
        <v>-365.40374919084132</v>
      </c>
      <c r="G155" s="67">
        <f t="shared" si="7"/>
        <v>-62875.972621345347</v>
      </c>
      <c r="H155" s="67">
        <f t="shared" si="8"/>
        <v>67287.299625992571</v>
      </c>
      <c r="I155" s="68">
        <v>0</v>
      </c>
    </row>
    <row r="156" spans="3:9" ht="22.25" hidden="1" customHeight="1">
      <c r="C156" s="63">
        <v>151</v>
      </c>
      <c r="D156" s="64">
        <f>IF(C156&gt;'Mortgage Info'!$B$6*12,0,PPMT('Mortgage Info'!$B$5/12,C156,'Mortgage Info'!$B$6*12,'Mortgage Info'!$B$8))</f>
        <v>-172.78494699489298</v>
      </c>
      <c r="E156" s="64">
        <f t="shared" si="6"/>
        <v>-17885.485321002376</v>
      </c>
      <c r="F156" s="64">
        <f>IFERROR(IPMT('Mortgage Info'!$B$5/12,C156,'Mortgage Info'!$B$6*12,'Mortgage Info'!$B$8),0)</f>
        <v>-364.47287297412618</v>
      </c>
      <c r="G156" s="64">
        <f t="shared" si="7"/>
        <v>-63240.445494319472</v>
      </c>
      <c r="H156" s="64">
        <f t="shared" si="8"/>
        <v>67114.514678997672</v>
      </c>
      <c r="I156" s="65">
        <v>0</v>
      </c>
    </row>
    <row r="157" spans="3:9" ht="22.25" hidden="1" customHeight="1">
      <c r="C157" s="66">
        <v>152</v>
      </c>
      <c r="D157" s="67">
        <f>IF(C157&gt;'Mortgage Info'!$B$6*12,0,PPMT('Mortgage Info'!$B$5/12,C157,'Mortgage Info'!$B$6*12,'Mortgage Info'!$B$8))</f>
        <v>-173.720865457782</v>
      </c>
      <c r="E157" s="67">
        <f t="shared" si="6"/>
        <v>-18059.206186460156</v>
      </c>
      <c r="F157" s="67">
        <f>IFERROR(IPMT('Mortgage Info'!$B$5/12,C157,'Mortgage Info'!$B$6*12,'Mortgage Info'!$B$8),0)</f>
        <v>-363.53695451123718</v>
      </c>
      <c r="G157" s="67">
        <f t="shared" si="7"/>
        <v>-63603.982448830713</v>
      </c>
      <c r="H157" s="67">
        <f t="shared" si="8"/>
        <v>66940.793813539887</v>
      </c>
      <c r="I157" s="68">
        <v>0</v>
      </c>
    </row>
    <row r="158" spans="3:9" ht="22.25" hidden="1" customHeight="1">
      <c r="C158" s="63">
        <v>153</v>
      </c>
      <c r="D158" s="64">
        <f>IF(C158&gt;'Mortgage Info'!$B$6*12,0,PPMT('Mortgage Info'!$B$5/12,C158,'Mortgage Info'!$B$6*12,'Mortgage Info'!$B$8))</f>
        <v>-174.66185347901165</v>
      </c>
      <c r="E158" s="64">
        <f t="shared" si="6"/>
        <v>-18233.868039939167</v>
      </c>
      <c r="F158" s="64">
        <f>IFERROR(IPMT('Mortgage Info'!$B$5/12,C158,'Mortgage Info'!$B$6*12,'Mortgage Info'!$B$8),0)</f>
        <v>-362.59596649000747</v>
      </c>
      <c r="G158" s="64">
        <f t="shared" si="7"/>
        <v>-63966.578415320721</v>
      </c>
      <c r="H158" s="64">
        <f t="shared" si="8"/>
        <v>66766.131960060869</v>
      </c>
      <c r="I158" s="65">
        <v>0</v>
      </c>
    </row>
    <row r="159" spans="3:9" ht="22.25" hidden="1" customHeight="1">
      <c r="C159" s="66">
        <v>154</v>
      </c>
      <c r="D159" s="67">
        <f>IF(C159&gt;'Mortgage Info'!$B$6*12,0,PPMT('Mortgage Info'!$B$5/12,C159,'Mortgage Info'!$B$6*12,'Mortgage Info'!$B$8))</f>
        <v>-175.60793851868962</v>
      </c>
      <c r="E159" s="67">
        <f t="shared" si="6"/>
        <v>-18409.475978457856</v>
      </c>
      <c r="F159" s="67">
        <f>IFERROR(IPMT('Mortgage Info'!$B$5/12,C159,'Mortgage Info'!$B$6*12,'Mortgage Info'!$B$8),0)</f>
        <v>-361.64988145032947</v>
      </c>
      <c r="G159" s="67">
        <f t="shared" si="7"/>
        <v>-64328.228296771049</v>
      </c>
      <c r="H159" s="67">
        <f t="shared" si="8"/>
        <v>66590.52402154218</v>
      </c>
      <c r="I159" s="68">
        <v>0</v>
      </c>
    </row>
    <row r="160" spans="3:9" ht="22.25" hidden="1" customHeight="1">
      <c r="C160" s="63">
        <v>155</v>
      </c>
      <c r="D160" s="64">
        <f>IF(C160&gt;'Mortgage Info'!$B$6*12,0,PPMT('Mortgage Info'!$B$5/12,C160,'Mortgage Info'!$B$6*12,'Mortgage Info'!$B$8))</f>
        <v>-176.55914818566586</v>
      </c>
      <c r="E160" s="64">
        <f t="shared" si="6"/>
        <v>-18586.035126643521</v>
      </c>
      <c r="F160" s="64">
        <f>IFERROR(IPMT('Mortgage Info'!$B$5/12,C160,'Mortgage Info'!$B$6*12,'Mortgage Info'!$B$8),0)</f>
        <v>-360.69867178335323</v>
      </c>
      <c r="G160" s="64">
        <f t="shared" si="7"/>
        <v>-64688.926968554399</v>
      </c>
      <c r="H160" s="64">
        <f t="shared" si="8"/>
        <v>66413.964873356512</v>
      </c>
      <c r="I160" s="65">
        <v>0</v>
      </c>
    </row>
    <row r="161" spans="3:9" ht="22.5" customHeight="1">
      <c r="C161" s="66">
        <v>156</v>
      </c>
      <c r="D161" s="67">
        <f>IF(C161&gt;'Mortgage Info'!$B$6*12,0,PPMT('Mortgage Info'!$B$5/12,C161,'Mortgage Info'!$B$6*12,'Mortgage Info'!$B$8))</f>
        <v>-177.51551023833821</v>
      </c>
      <c r="E161" s="67">
        <f t="shared" si="6"/>
        <v>-18763.550636881861</v>
      </c>
      <c r="F161" s="67">
        <f>IFERROR(IPMT('Mortgage Info'!$B$5/12,C161,'Mortgage Info'!$B$6*12,'Mortgage Info'!$B$8),0)</f>
        <v>-359.74230973068097</v>
      </c>
      <c r="G161" s="67">
        <f t="shared" si="7"/>
        <v>-65048.669278285081</v>
      </c>
      <c r="H161" s="67">
        <f t="shared" si="8"/>
        <v>66236.449363118169</v>
      </c>
      <c r="I161" s="68">
        <f>-(G161-G149)*$B$2</f>
        <v>1532.6176985340908</v>
      </c>
    </row>
    <row r="162" spans="3:9" ht="22.25" hidden="1" customHeight="1">
      <c r="C162" s="63">
        <v>157</v>
      </c>
      <c r="D162" s="64">
        <f>IF(C162&gt;'Mortgage Info'!$B$6*12,0,PPMT('Mortgage Info'!$B$5/12,C162,'Mortgage Info'!$B$6*12,'Mortgage Info'!$B$8))</f>
        <v>-178.47705258546256</v>
      </c>
      <c r="E162" s="64">
        <f t="shared" si="6"/>
        <v>-18942.027689467322</v>
      </c>
      <c r="F162" s="64">
        <f>IFERROR(IPMT('Mortgage Info'!$B$5/12,C162,'Mortgage Info'!$B$6*12,'Mortgage Info'!$B$8),0)</f>
        <v>-358.78076738355662</v>
      </c>
      <c r="G162" s="64">
        <f t="shared" si="7"/>
        <v>-65407.450045668636</v>
      </c>
      <c r="H162" s="64">
        <f t="shared" si="8"/>
        <v>66057.972310532699</v>
      </c>
      <c r="I162" s="65">
        <v>0</v>
      </c>
    </row>
    <row r="163" spans="3:9" ht="22.25" hidden="1" customHeight="1">
      <c r="C163" s="66">
        <v>158</v>
      </c>
      <c r="D163" s="67">
        <f>IF(C163&gt;'Mortgage Info'!$B$6*12,0,PPMT('Mortgage Info'!$B$5/12,C163,'Mortgage Info'!$B$6*12,'Mortgage Info'!$B$8))</f>
        <v>-179.44380328696715</v>
      </c>
      <c r="E163" s="67">
        <f t="shared" si="6"/>
        <v>-19121.471492754288</v>
      </c>
      <c r="F163" s="67">
        <f>IFERROR(IPMT('Mortgage Info'!$B$5/12,C163,'Mortgage Info'!$B$6*12,'Mortgage Info'!$B$8),0)</f>
        <v>-357.81401668205206</v>
      </c>
      <c r="G163" s="67">
        <f t="shared" si="7"/>
        <v>-65765.264062350689</v>
      </c>
      <c r="H163" s="67">
        <f t="shared" si="8"/>
        <v>65878.528507245734</v>
      </c>
      <c r="I163" s="68">
        <v>0</v>
      </c>
    </row>
    <row r="164" spans="3:9" ht="22.25" hidden="1" customHeight="1">
      <c r="C164" s="63">
        <v>159</v>
      </c>
      <c r="D164" s="64">
        <f>IF(C164&gt;'Mortgage Info'!$B$6*12,0,PPMT('Mortgage Info'!$B$5/12,C164,'Mortgage Info'!$B$6*12,'Mortgage Info'!$B$8))</f>
        <v>-180.41579055477158</v>
      </c>
      <c r="E164" s="64">
        <f t="shared" si="6"/>
        <v>-19301.887283309061</v>
      </c>
      <c r="F164" s="64">
        <f>IFERROR(IPMT('Mortgage Info'!$B$5/12,C164,'Mortgage Info'!$B$6*12,'Mortgage Info'!$B$8),0)</f>
        <v>-356.84202941424758</v>
      </c>
      <c r="G164" s="64">
        <f t="shared" si="7"/>
        <v>-66122.10609176493</v>
      </c>
      <c r="H164" s="64">
        <f t="shared" si="8"/>
        <v>65698.112716690957</v>
      </c>
      <c r="I164" s="65">
        <v>0</v>
      </c>
    </row>
    <row r="165" spans="3:9" ht="22.25" hidden="1" customHeight="1">
      <c r="C165" s="66">
        <v>160</v>
      </c>
      <c r="D165" s="67">
        <f>IF(C165&gt;'Mortgage Info'!$B$6*12,0,PPMT('Mortgage Info'!$B$5/12,C165,'Mortgage Info'!$B$6*12,'Mortgage Info'!$B$8))</f>
        <v>-181.3930427536099</v>
      </c>
      <c r="E165" s="67">
        <f t="shared" si="6"/>
        <v>-19483.280326062672</v>
      </c>
      <c r="F165" s="67">
        <f>IFERROR(IPMT('Mortgage Info'!$B$5/12,C165,'Mortgage Info'!$B$6*12,'Mortgage Info'!$B$8),0)</f>
        <v>-355.86477721540928</v>
      </c>
      <c r="G165" s="67">
        <f t="shared" si="7"/>
        <v>-66477.970868980337</v>
      </c>
      <c r="H165" s="67">
        <f t="shared" si="8"/>
        <v>65516.719673937347</v>
      </c>
      <c r="I165" s="68">
        <v>0</v>
      </c>
    </row>
    <row r="166" spans="3:9" ht="22.25" hidden="1" customHeight="1">
      <c r="C166" s="63">
        <v>161</v>
      </c>
      <c r="D166" s="64">
        <f>IF(C166&gt;'Mortgage Info'!$B$6*12,0,PPMT('Mortgage Info'!$B$5/12,C166,'Mortgage Info'!$B$6*12,'Mortgage Info'!$B$8))</f>
        <v>-182.37558840185861</v>
      </c>
      <c r="E166" s="64">
        <f t="shared" si="6"/>
        <v>-19665.655914464529</v>
      </c>
      <c r="F166" s="64">
        <f>IFERROR(IPMT('Mortgage Info'!$B$5/12,C166,'Mortgage Info'!$B$6*12,'Mortgage Info'!$B$8),0)</f>
        <v>-354.88223156716055</v>
      </c>
      <c r="G166" s="64">
        <f t="shared" si="7"/>
        <v>-66832.853100547494</v>
      </c>
      <c r="H166" s="64">
        <f t="shared" si="8"/>
        <v>65334.344085535486</v>
      </c>
      <c r="I166" s="65">
        <v>0</v>
      </c>
    </row>
    <row r="167" spans="3:9" ht="22.25" hidden="1" customHeight="1">
      <c r="C167" s="66">
        <v>162</v>
      </c>
      <c r="D167" s="67">
        <f>IF(C167&gt;'Mortgage Info'!$B$6*12,0,PPMT('Mortgage Info'!$B$5/12,C167,'Mortgage Info'!$B$6*12,'Mortgage Info'!$B$8))</f>
        <v>-183.36345617236867</v>
      </c>
      <c r="E167" s="67">
        <f t="shared" si="6"/>
        <v>-19849.019370636899</v>
      </c>
      <c r="F167" s="67">
        <f>IFERROR(IPMT('Mortgage Info'!$B$5/12,C167,'Mortgage Info'!$B$6*12,'Mortgage Info'!$B$8),0)</f>
        <v>-353.89436379665045</v>
      </c>
      <c r="G167" s="67">
        <f t="shared" si="7"/>
        <v>-67186.747464344138</v>
      </c>
      <c r="H167" s="67">
        <f t="shared" si="8"/>
        <v>65150.980629363119</v>
      </c>
      <c r="I167" s="68">
        <v>0</v>
      </c>
    </row>
    <row r="168" spans="3:9" ht="22.25" hidden="1" customHeight="1">
      <c r="C168" s="63">
        <v>163</v>
      </c>
      <c r="D168" s="64">
        <f>IF(C168&gt;'Mortgage Info'!$B$6*12,0,PPMT('Mortgage Info'!$B$5/12,C168,'Mortgage Info'!$B$6*12,'Mortgage Info'!$B$8))</f>
        <v>-184.35667489330237</v>
      </c>
      <c r="E168" s="64">
        <f t="shared" si="6"/>
        <v>-20033.3760455302</v>
      </c>
      <c r="F168" s="64">
        <f>IFERROR(IPMT('Mortgage Info'!$B$5/12,C168,'Mortgage Info'!$B$6*12,'Mortgage Info'!$B$8),0)</f>
        <v>-352.90114507571684</v>
      </c>
      <c r="G168" s="64">
        <f t="shared" si="7"/>
        <v>-67539.648609419848</v>
      </c>
      <c r="H168" s="64">
        <f t="shared" si="8"/>
        <v>64966.623954469818</v>
      </c>
      <c r="I168" s="65">
        <v>0</v>
      </c>
    </row>
    <row r="169" spans="3:9" ht="22.25" hidden="1" customHeight="1">
      <c r="C169" s="66">
        <v>164</v>
      </c>
      <c r="D169" s="67">
        <f>IF(C169&gt;'Mortgage Info'!$B$6*12,0,PPMT('Mortgage Info'!$B$5/12,C169,'Mortgage Info'!$B$6*12,'Mortgage Info'!$B$8))</f>
        <v>-185.35527354897442</v>
      </c>
      <c r="E169" s="67">
        <f t="shared" si="6"/>
        <v>-20218.731319079176</v>
      </c>
      <c r="F169" s="67">
        <f>IFERROR(IPMT('Mortgage Info'!$B$5/12,C169,'Mortgage Info'!$B$6*12,'Mortgage Info'!$B$8),0)</f>
        <v>-351.90254642004476</v>
      </c>
      <c r="G169" s="67">
        <f t="shared" si="7"/>
        <v>-67891.551155839887</v>
      </c>
      <c r="H169" s="67">
        <f t="shared" si="8"/>
        <v>64781.268680920846</v>
      </c>
      <c r="I169" s="68">
        <v>0</v>
      </c>
    </row>
    <row r="170" spans="3:9" ht="22.25" hidden="1" customHeight="1">
      <c r="C170" s="63">
        <v>165</v>
      </c>
      <c r="D170" s="64">
        <f>IF(C170&gt;'Mortgage Info'!$B$6*12,0,PPMT('Mortgage Info'!$B$5/12,C170,'Mortgage Info'!$B$6*12,'Mortgage Info'!$B$8))</f>
        <v>-186.35928128069801</v>
      </c>
      <c r="E170" s="64">
        <f t="shared" si="6"/>
        <v>-20405.090600359872</v>
      </c>
      <c r="F170" s="64">
        <f>IFERROR(IPMT('Mortgage Info'!$B$5/12,C170,'Mortgage Info'!$B$6*12,'Mortgage Info'!$B$8),0)</f>
        <v>-350.89853868832114</v>
      </c>
      <c r="G170" s="64">
        <f t="shared" si="7"/>
        <v>-68242.449694528201</v>
      </c>
      <c r="H170" s="64">
        <f t="shared" si="8"/>
        <v>64594.90939964015</v>
      </c>
      <c r="I170" s="65">
        <v>0</v>
      </c>
    </row>
    <row r="171" spans="3:9" ht="22.25" hidden="1" customHeight="1">
      <c r="C171" s="66">
        <v>166</v>
      </c>
      <c r="D171" s="67">
        <f>IF(C171&gt;'Mortgage Info'!$B$6*12,0,PPMT('Mortgage Info'!$B$5/12,C171,'Mortgage Info'!$B$6*12,'Mortgage Info'!$B$8))</f>
        <v>-187.36872738763512</v>
      </c>
      <c r="E171" s="67">
        <f t="shared" si="6"/>
        <v>-20592.459327747507</v>
      </c>
      <c r="F171" s="67">
        <f>IFERROR(IPMT('Mortgage Info'!$B$5/12,C171,'Mortgage Info'!$B$6*12,'Mortgage Info'!$B$8),0)</f>
        <v>-349.88909258138403</v>
      </c>
      <c r="G171" s="67">
        <f t="shared" si="7"/>
        <v>-68592.338787109591</v>
      </c>
      <c r="H171" s="67">
        <f t="shared" si="8"/>
        <v>64407.540672252515</v>
      </c>
      <c r="I171" s="68">
        <v>0</v>
      </c>
    </row>
    <row r="172" spans="3:9" ht="22.25" hidden="1" customHeight="1">
      <c r="C172" s="63">
        <v>167</v>
      </c>
      <c r="D172" s="64">
        <f>IF(C172&gt;'Mortgage Info'!$B$6*12,0,PPMT('Mortgage Info'!$B$5/12,C172,'Mortgage Info'!$B$6*12,'Mortgage Info'!$B$8))</f>
        <v>-188.38364132765147</v>
      </c>
      <c r="E172" s="64">
        <f t="shared" si="6"/>
        <v>-20780.842969075158</v>
      </c>
      <c r="F172" s="64">
        <f>IFERROR(IPMT('Mortgage Info'!$B$5/12,C172,'Mortgage Info'!$B$6*12,'Mortgage Info'!$B$8),0)</f>
        <v>-348.87417864136768</v>
      </c>
      <c r="G172" s="64">
        <f t="shared" si="7"/>
        <v>-68941.212965750965</v>
      </c>
      <c r="H172" s="64">
        <f t="shared" si="8"/>
        <v>64219.157030924864</v>
      </c>
      <c r="I172" s="65">
        <v>0</v>
      </c>
    </row>
    <row r="173" spans="3:9" ht="22.5" customHeight="1">
      <c r="C173" s="66">
        <v>168</v>
      </c>
      <c r="D173" s="67">
        <f>IF(C173&gt;'Mortgage Info'!$B$6*12,0,PPMT('Mortgage Info'!$B$5/12,C173,'Mortgage Info'!$B$6*12,'Mortgage Info'!$B$8))</f>
        <v>-189.40405271817625</v>
      </c>
      <c r="E173" s="67">
        <f t="shared" si="6"/>
        <v>-20970.247021793333</v>
      </c>
      <c r="F173" s="67">
        <f>IFERROR(IPMT('Mortgage Info'!$B$5/12,C173,'Mortgage Info'!$B$6*12,'Mortgage Info'!$B$8),0)</f>
        <v>-347.85376725084291</v>
      </c>
      <c r="G173" s="67">
        <f t="shared" si="7"/>
        <v>-69289.066733001804</v>
      </c>
      <c r="H173" s="67">
        <f t="shared" si="8"/>
        <v>64029.752978206685</v>
      </c>
      <c r="I173" s="68">
        <f>-(G173-G161)*$B$2</f>
        <v>1484.1391091508531</v>
      </c>
    </row>
    <row r="174" spans="3:9" ht="22.25" hidden="1" customHeight="1">
      <c r="C174" s="63">
        <v>169</v>
      </c>
      <c r="D174" s="64">
        <f>IF(C174&gt;'Mortgage Info'!$B$6*12,0,PPMT('Mortgage Info'!$B$5/12,C174,'Mortgage Info'!$B$6*12,'Mortgage Info'!$B$8))</f>
        <v>-190.42999133706638</v>
      </c>
      <c r="E174" s="64">
        <f t="shared" si="6"/>
        <v>-21160.6770131304</v>
      </c>
      <c r="F174" s="64">
        <f>IFERROR(IPMT('Mortgage Info'!$B$5/12,C174,'Mortgage Info'!$B$6*12,'Mortgage Info'!$B$8),0)</f>
        <v>-346.82782863195274</v>
      </c>
      <c r="G174" s="64">
        <f t="shared" si="7"/>
        <v>-69635.894561633759</v>
      </c>
      <c r="H174" s="64">
        <f t="shared" si="8"/>
        <v>63839.322986869622</v>
      </c>
      <c r="I174" s="65">
        <v>0</v>
      </c>
    </row>
    <row r="175" spans="3:9" ht="22.25" hidden="1" customHeight="1">
      <c r="C175" s="66">
        <v>170</v>
      </c>
      <c r="D175" s="67">
        <f>IF(C175&gt;'Mortgage Info'!$B$6*12,0,PPMT('Mortgage Info'!$B$5/12,C175,'Mortgage Info'!$B$6*12,'Mortgage Info'!$B$8))</f>
        <v>-191.46148712347551</v>
      </c>
      <c r="E175" s="67">
        <f t="shared" si="6"/>
        <v>-21352.138500253877</v>
      </c>
      <c r="F175" s="67">
        <f>IFERROR(IPMT('Mortgage Info'!$B$5/12,C175,'Mortgage Info'!$B$6*12,'Mortgage Info'!$B$8),0)</f>
        <v>-345.79633284554365</v>
      </c>
      <c r="G175" s="67">
        <f t="shared" si="7"/>
        <v>-69981.690894479296</v>
      </c>
      <c r="H175" s="67">
        <f t="shared" si="8"/>
        <v>63647.861499746148</v>
      </c>
      <c r="I175" s="68">
        <v>0</v>
      </c>
    </row>
    <row r="176" spans="3:9" ht="22.25" hidden="1" customHeight="1">
      <c r="C176" s="63">
        <v>171</v>
      </c>
      <c r="D176" s="64">
        <f>IF(C176&gt;'Mortgage Info'!$B$6*12,0,PPMT('Mortgage Info'!$B$5/12,C176,'Mortgage Info'!$B$6*12,'Mortgage Info'!$B$8))</f>
        <v>-192.49857017872768</v>
      </c>
      <c r="E176" s="64">
        <f t="shared" si="6"/>
        <v>-21544.637070432604</v>
      </c>
      <c r="F176" s="64">
        <f>IFERROR(IPMT('Mortgage Info'!$B$5/12,C176,'Mortgage Info'!$B$6*12,'Mortgage Info'!$B$8),0)</f>
        <v>-344.75924979029151</v>
      </c>
      <c r="G176" s="64">
        <f t="shared" si="7"/>
        <v>-70326.450144269591</v>
      </c>
      <c r="H176" s="64">
        <f t="shared" si="8"/>
        <v>63455.362929567418</v>
      </c>
      <c r="I176" s="65">
        <v>0</v>
      </c>
    </row>
    <row r="177" spans="3:9" ht="22.25" hidden="1" customHeight="1">
      <c r="C177" s="66">
        <v>172</v>
      </c>
      <c r="D177" s="67">
        <f>IF(C177&gt;'Mortgage Info'!$B$6*12,0,PPMT('Mortgage Info'!$B$5/12,C177,'Mortgage Info'!$B$6*12,'Mortgage Info'!$B$8))</f>
        <v>-193.54127076719575</v>
      </c>
      <c r="E177" s="67">
        <f t="shared" si="6"/>
        <v>-21738.1783411998</v>
      </c>
      <c r="F177" s="67">
        <f>IFERROR(IPMT('Mortgage Info'!$B$5/12,C177,'Mortgage Info'!$B$6*12,'Mortgage Info'!$B$8),0)</f>
        <v>-343.71654920182334</v>
      </c>
      <c r="G177" s="67">
        <f t="shared" si="7"/>
        <v>-70670.166693471416</v>
      </c>
      <c r="H177" s="67">
        <f t="shared" si="8"/>
        <v>63261.821658800225</v>
      </c>
      <c r="I177" s="68">
        <v>0</v>
      </c>
    </row>
    <row r="178" spans="3:9" ht="22.25" hidden="1" customHeight="1">
      <c r="C178" s="63">
        <v>173</v>
      </c>
      <c r="D178" s="64">
        <f>IF(C178&gt;'Mortgage Info'!$B$6*12,0,PPMT('Mortgage Info'!$B$5/12,C178,'Mortgage Info'!$B$6*12,'Mortgage Info'!$B$8))</f>
        <v>-194.58961931718474</v>
      </c>
      <c r="E178" s="64">
        <f t="shared" si="6"/>
        <v>-21932.767960516983</v>
      </c>
      <c r="F178" s="64">
        <f>IFERROR(IPMT('Mortgage Info'!$B$5/12,C178,'Mortgage Info'!$B$6*12,'Mortgage Info'!$B$8),0)</f>
        <v>-342.66820065183441</v>
      </c>
      <c r="G178" s="64">
        <f t="shared" si="7"/>
        <v>-71012.834894123254</v>
      </c>
      <c r="H178" s="64">
        <f t="shared" si="8"/>
        <v>63067.232039483039</v>
      </c>
      <c r="I178" s="65">
        <v>0</v>
      </c>
    </row>
    <row r="179" spans="3:9" ht="22.25" hidden="1" customHeight="1">
      <c r="C179" s="66">
        <v>174</v>
      </c>
      <c r="D179" s="67">
        <f>IF(C179&gt;'Mortgage Info'!$B$6*12,0,PPMT('Mortgage Info'!$B$5/12,C179,'Mortgage Info'!$B$6*12,'Mortgage Info'!$B$8))</f>
        <v>-195.64364642181951</v>
      </c>
      <c r="E179" s="67">
        <f t="shared" si="6"/>
        <v>-22128.411606938804</v>
      </c>
      <c r="F179" s="67">
        <f>IFERROR(IPMT('Mortgage Info'!$B$5/12,C179,'Mortgage Info'!$B$6*12,'Mortgage Info'!$B$8),0)</f>
        <v>-341.61417354719964</v>
      </c>
      <c r="G179" s="67">
        <f t="shared" si="7"/>
        <v>-71354.449067670459</v>
      </c>
      <c r="H179" s="67">
        <f t="shared" si="8"/>
        <v>62871.588393061218</v>
      </c>
      <c r="I179" s="68">
        <v>0</v>
      </c>
    </row>
    <row r="180" spans="3:9" ht="22.25" hidden="1" customHeight="1">
      <c r="C180" s="63">
        <v>175</v>
      </c>
      <c r="D180" s="64">
        <f>IF(C180&gt;'Mortgage Info'!$B$6*12,0,PPMT('Mortgage Info'!$B$5/12,C180,'Mortgage Info'!$B$6*12,'Mortgage Info'!$B$8))</f>
        <v>-196.70338283993772</v>
      </c>
      <c r="E180" s="64">
        <f t="shared" si="6"/>
        <v>-22325.11498977874</v>
      </c>
      <c r="F180" s="64">
        <f>IFERROR(IPMT('Mortgage Info'!$B$5/12,C180,'Mortgage Info'!$B$6*12,'Mortgage Info'!$B$8),0)</f>
        <v>-340.55443712908146</v>
      </c>
      <c r="G180" s="64">
        <f t="shared" si="7"/>
        <v>-71695.003504799533</v>
      </c>
      <c r="H180" s="64">
        <f t="shared" si="8"/>
        <v>62674.885010221282</v>
      </c>
      <c r="I180" s="65">
        <v>0</v>
      </c>
    </row>
    <row r="181" spans="3:9" ht="22.25" hidden="1" customHeight="1">
      <c r="C181" s="66">
        <v>176</v>
      </c>
      <c r="D181" s="67">
        <f>IF(C181&gt;'Mortgage Info'!$B$6*12,0,PPMT('Mortgage Info'!$B$5/12,C181,'Mortgage Info'!$B$6*12,'Mortgage Info'!$B$8))</f>
        <v>-197.76885949698737</v>
      </c>
      <c r="E181" s="67">
        <f t="shared" si="6"/>
        <v>-22522.883849275728</v>
      </c>
      <c r="F181" s="67">
        <f>IFERROR(IPMT('Mortgage Info'!$B$5/12,C181,'Mortgage Info'!$B$6*12,'Mortgage Info'!$B$8),0)</f>
        <v>-339.48896047203181</v>
      </c>
      <c r="G181" s="67">
        <f t="shared" si="7"/>
        <v>-72034.492465271571</v>
      </c>
      <c r="H181" s="67">
        <f t="shared" si="8"/>
        <v>62477.116150724294</v>
      </c>
      <c r="I181" s="68">
        <v>0</v>
      </c>
    </row>
    <row r="182" spans="3:9" ht="22.25" hidden="1" customHeight="1">
      <c r="C182" s="63">
        <v>177</v>
      </c>
      <c r="D182" s="64">
        <f>IF(C182&gt;'Mortgage Info'!$B$6*12,0,PPMT('Mortgage Info'!$B$5/12,C182,'Mortgage Info'!$B$6*12,'Mortgage Info'!$B$8))</f>
        <v>-198.84010748592937</v>
      </c>
      <c r="E182" s="64">
        <f t="shared" si="6"/>
        <v>-22721.723956761656</v>
      </c>
      <c r="F182" s="64">
        <f>IFERROR(IPMT('Mortgage Info'!$B$5/12,C182,'Mortgage Info'!$B$6*12,'Mortgage Info'!$B$8),0)</f>
        <v>-338.41771248308976</v>
      </c>
      <c r="G182" s="64">
        <f t="shared" si="7"/>
        <v>-72372.91017775466</v>
      </c>
      <c r="H182" s="64">
        <f t="shared" si="8"/>
        <v>62278.276043238366</v>
      </c>
      <c r="I182" s="65">
        <v>0</v>
      </c>
    </row>
    <row r="183" spans="3:9" ht="22.25" hidden="1" customHeight="1">
      <c r="C183" s="66">
        <v>178</v>
      </c>
      <c r="D183" s="67">
        <f>IF(C183&gt;'Mortgage Info'!$B$6*12,0,PPMT('Mortgage Info'!$B$5/12,C183,'Mortgage Info'!$B$6*12,'Mortgage Info'!$B$8))</f>
        <v>-199.91715806814483</v>
      </c>
      <c r="E183" s="67">
        <f t="shared" si="6"/>
        <v>-22921.641114829799</v>
      </c>
      <c r="F183" s="67">
        <f>IFERROR(IPMT('Mortgage Info'!$B$5/12,C183,'Mortgage Info'!$B$6*12,'Mortgage Info'!$B$8),0)</f>
        <v>-337.34066190087435</v>
      </c>
      <c r="G183" s="67">
        <f t="shared" si="7"/>
        <v>-72710.250839655535</v>
      </c>
      <c r="H183" s="67">
        <f t="shared" si="8"/>
        <v>62078.358885170222</v>
      </c>
      <c r="I183" s="68">
        <v>0</v>
      </c>
    </row>
    <row r="184" spans="3:9" ht="22.25" hidden="1" customHeight="1">
      <c r="C184" s="63">
        <v>179</v>
      </c>
      <c r="D184" s="64">
        <f>IF(C184&gt;'Mortgage Info'!$B$6*12,0,PPMT('Mortgage Info'!$B$5/12,C184,'Mortgage Info'!$B$6*12,'Mortgage Info'!$B$8))</f>
        <v>-201.00004267434727</v>
      </c>
      <c r="E184" s="64">
        <f t="shared" si="6"/>
        <v>-23122.641157504146</v>
      </c>
      <c r="F184" s="64">
        <f>IFERROR(IPMT('Mortgage Info'!$B$5/12,C184,'Mortgage Info'!$B$6*12,'Mortgage Info'!$B$8),0)</f>
        <v>-336.25777729467188</v>
      </c>
      <c r="G184" s="64">
        <f t="shared" si="7"/>
        <v>-73046.508616950203</v>
      </c>
      <c r="H184" s="64">
        <f t="shared" si="8"/>
        <v>61877.358842495873</v>
      </c>
      <c r="I184" s="65">
        <v>0</v>
      </c>
    </row>
    <row r="185" spans="3:9" ht="22.5" customHeight="1">
      <c r="C185" s="66">
        <v>180</v>
      </c>
      <c r="D185" s="67">
        <f>IF(C185&gt;'Mortgage Info'!$B$6*12,0,PPMT('Mortgage Info'!$B$5/12,C185,'Mortgage Info'!$B$6*12,'Mortgage Info'!$B$8))</f>
        <v>-202.08879290549999</v>
      </c>
      <c r="E185" s="67">
        <f t="shared" si="6"/>
        <v>-23324.729950409645</v>
      </c>
      <c r="F185" s="67">
        <f>IFERROR(IPMT('Mortgage Info'!$B$5/12,C185,'Mortgage Info'!$B$6*12,'Mortgage Info'!$B$8),0)</f>
        <v>-335.16902706351914</v>
      </c>
      <c r="G185" s="67">
        <f t="shared" si="7"/>
        <v>-73381.677644013718</v>
      </c>
      <c r="H185" s="67">
        <f t="shared" si="8"/>
        <v>61675.27004959037</v>
      </c>
      <c r="I185" s="68">
        <f>-(G185-G173)*$B$2</f>
        <v>1432.4138188541699</v>
      </c>
    </row>
    <row r="186" spans="3:9" ht="22.25" hidden="1" customHeight="1">
      <c r="C186" s="63">
        <v>181</v>
      </c>
      <c r="D186" s="64">
        <f>IF(C186&gt;'Mortgage Info'!$B$6*12,0,PPMT('Mortgage Info'!$B$5/12,C186,'Mortgage Info'!$B$6*12,'Mortgage Info'!$B$8))</f>
        <v>-203.18344053373812</v>
      </c>
      <c r="E186" s="64">
        <f t="shared" si="6"/>
        <v>-23527.913390943384</v>
      </c>
      <c r="F186" s="64">
        <f>IFERROR(IPMT('Mortgage Info'!$B$5/12,C186,'Mortgage Info'!$B$6*12,'Mortgage Info'!$B$8),0)</f>
        <v>-334.074379435281</v>
      </c>
      <c r="G186" s="64">
        <f t="shared" si="7"/>
        <v>-73715.752023448993</v>
      </c>
      <c r="H186" s="64">
        <f t="shared" si="8"/>
        <v>61472.086609056634</v>
      </c>
      <c r="I186" s="65">
        <v>0</v>
      </c>
    </row>
    <row r="187" spans="3:9" ht="22.25" hidden="1" customHeight="1">
      <c r="C187" s="66">
        <v>182</v>
      </c>
      <c r="D187" s="67">
        <f>IF(C187&gt;'Mortgage Info'!$B$6*12,0,PPMT('Mortgage Info'!$B$5/12,C187,'Mortgage Info'!$B$6*12,'Mortgage Info'!$B$8))</f>
        <v>-204.28401750329584</v>
      </c>
      <c r="E187" s="67">
        <f t="shared" si="6"/>
        <v>-23732.197408446678</v>
      </c>
      <c r="F187" s="67">
        <f>IFERROR(IPMT('Mortgage Info'!$B$5/12,C187,'Mortgage Info'!$B$6*12,'Mortgage Info'!$B$8),0)</f>
        <v>-332.97380246572334</v>
      </c>
      <c r="G187" s="67">
        <f t="shared" si="7"/>
        <v>-74048.72582591472</v>
      </c>
      <c r="H187" s="67">
        <f t="shared" si="8"/>
        <v>61267.802591553336</v>
      </c>
      <c r="I187" s="68">
        <v>0</v>
      </c>
    </row>
    <row r="188" spans="3:9" ht="22.25" hidden="1" customHeight="1">
      <c r="C188" s="63">
        <v>183</v>
      </c>
      <c r="D188" s="64">
        <f>IF(C188&gt;'Mortgage Info'!$B$6*12,0,PPMT('Mortgage Info'!$B$5/12,C188,'Mortgage Info'!$B$6*12,'Mortgage Info'!$B$8))</f>
        <v>-205.39055593143868</v>
      </c>
      <c r="E188" s="64">
        <f t="shared" si="6"/>
        <v>-23937.587964378115</v>
      </c>
      <c r="F188" s="64">
        <f>IFERROR(IPMT('Mortgage Info'!$B$5/12,C188,'Mortgage Info'!$B$6*12,'Mortgage Info'!$B$8),0)</f>
        <v>-331.86726403758041</v>
      </c>
      <c r="G188" s="64">
        <f t="shared" si="7"/>
        <v>-74380.593089952294</v>
      </c>
      <c r="H188" s="64">
        <f t="shared" si="8"/>
        <v>61062.412035621899</v>
      </c>
      <c r="I188" s="65">
        <v>0</v>
      </c>
    </row>
    <row r="189" spans="3:9" ht="22.25" hidden="1" customHeight="1">
      <c r="C189" s="66">
        <v>184</v>
      </c>
      <c r="D189" s="67">
        <f>IF(C189&gt;'Mortgage Info'!$B$6*12,0,PPMT('Mortgage Info'!$B$5/12,C189,'Mortgage Info'!$B$6*12,'Mortgage Info'!$B$8))</f>
        <v>-206.50308810940064</v>
      </c>
      <c r="E189" s="67">
        <f t="shared" si="6"/>
        <v>-24144.091052487514</v>
      </c>
      <c r="F189" s="67">
        <f>IFERROR(IPMT('Mortgage Info'!$B$5/12,C189,'Mortgage Info'!$B$6*12,'Mortgage Info'!$B$8),0)</f>
        <v>-330.7547318596184</v>
      </c>
      <c r="G189" s="67">
        <f t="shared" si="7"/>
        <v>-74711.347821811913</v>
      </c>
      <c r="H189" s="67">
        <f t="shared" si="8"/>
        <v>60855.9089475125</v>
      </c>
      <c r="I189" s="68">
        <v>0</v>
      </c>
    </row>
    <row r="190" spans="3:9" ht="22.25" hidden="1" customHeight="1">
      <c r="C190" s="63">
        <v>185</v>
      </c>
      <c r="D190" s="64">
        <f>IF(C190&gt;'Mortgage Info'!$B$6*12,0,PPMT('Mortgage Info'!$B$5/12,C190,'Mortgage Info'!$B$6*12,'Mortgage Info'!$B$8))</f>
        <v>-207.62164650332659</v>
      </c>
      <c r="E190" s="64">
        <f t="shared" si="6"/>
        <v>-24351.712698990839</v>
      </c>
      <c r="F190" s="64">
        <f>IFERROR(IPMT('Mortgage Info'!$B$5/12,C190,'Mortgage Info'!$B$6*12,'Mortgage Info'!$B$8),0)</f>
        <v>-329.63617346569254</v>
      </c>
      <c r="G190" s="64">
        <f t="shared" si="7"/>
        <v>-75040.983995277609</v>
      </c>
      <c r="H190" s="64">
        <f t="shared" si="8"/>
        <v>60648.287301009172</v>
      </c>
      <c r="I190" s="65">
        <v>0</v>
      </c>
    </row>
    <row r="191" spans="3:9" ht="22.25" hidden="1" customHeight="1">
      <c r="C191" s="66">
        <v>186</v>
      </c>
      <c r="D191" s="67">
        <f>IF(C191&gt;'Mortgage Info'!$B$6*12,0,PPMT('Mortgage Info'!$B$5/12,C191,'Mortgage Info'!$B$6*12,'Mortgage Info'!$B$8))</f>
        <v>-208.74626375521959</v>
      </c>
      <c r="E191" s="67">
        <f t="shared" si="6"/>
        <v>-24560.458962746059</v>
      </c>
      <c r="F191" s="67">
        <f>IFERROR(IPMT('Mortgage Info'!$B$5/12,C191,'Mortgage Info'!$B$6*12,'Mortgage Info'!$B$8),0)</f>
        <v>-328.51155621379957</v>
      </c>
      <c r="G191" s="67">
        <f t="shared" si="7"/>
        <v>-75369.495551491404</v>
      </c>
      <c r="H191" s="67">
        <f t="shared" si="8"/>
        <v>60439.541037253955</v>
      </c>
      <c r="I191" s="68">
        <v>0</v>
      </c>
    </row>
    <row r="192" spans="3:9" ht="22.25" hidden="1" customHeight="1">
      <c r="C192" s="63">
        <v>187</v>
      </c>
      <c r="D192" s="64">
        <f>IF(C192&gt;'Mortgage Info'!$B$6*12,0,PPMT('Mortgage Info'!$B$5/12,C192,'Mortgage Info'!$B$6*12,'Mortgage Info'!$B$8))</f>
        <v>-209.87697268389371</v>
      </c>
      <c r="E192" s="64">
        <f t="shared" si="6"/>
        <v>-24770.335935429954</v>
      </c>
      <c r="F192" s="64">
        <f>IFERROR(IPMT('Mortgage Info'!$B$5/12,C192,'Mortgage Info'!$B$6*12,'Mortgage Info'!$B$8),0)</f>
        <v>-327.38084728512547</v>
      </c>
      <c r="G192" s="64">
        <f t="shared" si="7"/>
        <v>-75696.876398776527</v>
      </c>
      <c r="H192" s="64">
        <f t="shared" si="8"/>
        <v>60229.664064570061</v>
      </c>
      <c r="I192" s="65">
        <v>0</v>
      </c>
    </row>
    <row r="193" spans="3:9" ht="22.25" hidden="1" customHeight="1">
      <c r="C193" s="66">
        <v>188</v>
      </c>
      <c r="D193" s="67">
        <f>IF(C193&gt;'Mortgage Info'!$B$6*12,0,PPMT('Mortgage Info'!$B$5/12,C193,'Mortgage Info'!$B$6*12,'Mortgage Info'!$B$8))</f>
        <v>-211.01380628593148</v>
      </c>
      <c r="E193" s="67">
        <f t="shared" si="6"/>
        <v>-24981.349741715887</v>
      </c>
      <c r="F193" s="67">
        <f>IFERROR(IPMT('Mortgage Info'!$B$5/12,C193,'Mortgage Info'!$B$6*12,'Mortgage Info'!$B$8),0)</f>
        <v>-326.2440136830877</v>
      </c>
      <c r="G193" s="67">
        <f t="shared" si="7"/>
        <v>-76023.120412459612</v>
      </c>
      <c r="H193" s="67">
        <f t="shared" si="8"/>
        <v>60018.650258284128</v>
      </c>
      <c r="I193" s="68">
        <v>0</v>
      </c>
    </row>
    <row r="194" spans="3:9" ht="22.25" hidden="1" customHeight="1">
      <c r="C194" s="63">
        <v>189</v>
      </c>
      <c r="D194" s="64">
        <f>IF(C194&gt;'Mortgage Info'!$B$6*12,0,PPMT('Mortgage Info'!$B$5/12,C194,'Mortgage Info'!$B$6*12,'Mortgage Info'!$B$8))</f>
        <v>-212.15679773664692</v>
      </c>
      <c r="E194" s="64">
        <f t="shared" si="6"/>
        <v>-25193.506539452534</v>
      </c>
      <c r="F194" s="64">
        <f>IFERROR(IPMT('Mortgage Info'!$B$5/12,C194,'Mortgage Info'!$B$6*12,'Mortgage Info'!$B$8),0)</f>
        <v>-325.1010222323722</v>
      </c>
      <c r="G194" s="64">
        <f t="shared" si="7"/>
        <v>-76348.221434691979</v>
      </c>
      <c r="H194" s="64">
        <f t="shared" si="8"/>
        <v>59806.493460547477</v>
      </c>
      <c r="I194" s="65">
        <v>0</v>
      </c>
    </row>
    <row r="195" spans="3:9" ht="22.25" hidden="1" customHeight="1">
      <c r="C195" s="66">
        <v>190</v>
      </c>
      <c r="D195" s="67">
        <f>IF(C195&gt;'Mortgage Info'!$B$6*12,0,PPMT('Mortgage Info'!$B$5/12,C195,'Mortgage Info'!$B$6*12,'Mortgage Info'!$B$8))</f>
        <v>-213.30598039105377</v>
      </c>
      <c r="E195" s="67">
        <f t="shared" si="6"/>
        <v>-25406.812519843588</v>
      </c>
      <c r="F195" s="67">
        <f>IFERROR(IPMT('Mortgage Info'!$B$5/12,C195,'Mortgage Info'!$B$6*12,'Mortgage Info'!$B$8),0)</f>
        <v>-323.95183957796542</v>
      </c>
      <c r="G195" s="67">
        <f t="shared" si="7"/>
        <v>-76672.173274269939</v>
      </c>
      <c r="H195" s="67">
        <f t="shared" si="8"/>
        <v>59593.187480156426</v>
      </c>
      <c r="I195" s="68">
        <v>0</v>
      </c>
    </row>
    <row r="196" spans="3:9" ht="22.25" hidden="1" customHeight="1">
      <c r="C196" s="63">
        <v>191</v>
      </c>
      <c r="D196" s="64">
        <f>IF(C196&gt;'Mortgage Info'!$B$6*12,0,PPMT('Mortgage Info'!$B$5/12,C196,'Mortgage Info'!$B$6*12,'Mortgage Info'!$B$8))</f>
        <v>-214.46138778483865</v>
      </c>
      <c r="E196" s="64">
        <f t="shared" si="6"/>
        <v>-25621.273907628427</v>
      </c>
      <c r="F196" s="64">
        <f>IFERROR(IPMT('Mortgage Info'!$B$5/12,C196,'Mortgage Info'!$B$6*12,'Mortgage Info'!$B$8),0)</f>
        <v>-322.7964321841805</v>
      </c>
      <c r="G196" s="64">
        <f t="shared" si="7"/>
        <v>-76994.969706454125</v>
      </c>
      <c r="H196" s="64">
        <f t="shared" si="8"/>
        <v>59378.726092371588</v>
      </c>
      <c r="I196" s="65">
        <v>0</v>
      </c>
    </row>
    <row r="197" spans="3:9" ht="22.5" customHeight="1">
      <c r="C197" s="66">
        <v>192</v>
      </c>
      <c r="D197" s="67">
        <f>IF(C197&gt;'Mortgage Info'!$B$6*12,0,PPMT('Mortgage Info'!$B$5/12,C197,'Mortgage Info'!$B$6*12,'Mortgage Info'!$B$8))</f>
        <v>-215.62305363533989</v>
      </c>
      <c r="E197" s="67">
        <f t="shared" si="6"/>
        <v>-25836.896961263767</v>
      </c>
      <c r="F197" s="67">
        <f>IFERROR(IPMT('Mortgage Info'!$B$5/12,C197,'Mortgage Info'!$B$6*12,'Mortgage Info'!$B$8),0)</f>
        <v>-321.63476633367929</v>
      </c>
      <c r="G197" s="67">
        <f t="shared" si="7"/>
        <v>-77316.604472787803</v>
      </c>
      <c r="H197" s="67">
        <f t="shared" si="8"/>
        <v>59163.103038736248</v>
      </c>
      <c r="I197" s="68">
        <f>-(G197-G185)*$B$2</f>
        <v>1377.2243900709298</v>
      </c>
    </row>
    <row r="198" spans="3:9" ht="22.25" hidden="1" customHeight="1">
      <c r="C198" s="63">
        <v>193</v>
      </c>
      <c r="D198" s="64">
        <f>IF(C198&gt;'Mortgage Info'!$B$6*12,0,PPMT('Mortgage Info'!$B$5/12,C198,'Mortgage Info'!$B$6*12,'Mortgage Info'!$B$8))</f>
        <v>-216.7910118425313</v>
      </c>
      <c r="E198" s="64">
        <f t="shared" si="6"/>
        <v>-26053.687973106298</v>
      </c>
      <c r="F198" s="64">
        <f>IFERROR(IPMT('Mortgage Info'!$B$5/12,C198,'Mortgage Info'!$B$6*12,'Mortgage Info'!$B$8),0)</f>
        <v>-320.46680812648788</v>
      </c>
      <c r="G198" s="64">
        <f t="shared" si="7"/>
        <v>-77637.071280914286</v>
      </c>
      <c r="H198" s="64">
        <f t="shared" si="8"/>
        <v>58946.31202689372</v>
      </c>
      <c r="I198" s="65">
        <v>0</v>
      </c>
    </row>
    <row r="199" spans="3:9" ht="22.25" hidden="1" customHeight="1">
      <c r="C199" s="66">
        <v>194</v>
      </c>
      <c r="D199" s="67">
        <f>IF(C199&gt;'Mortgage Info'!$B$6*12,0,PPMT('Mortgage Info'!$B$5/12,C199,'Mortgage Info'!$B$6*12,'Mortgage Info'!$B$8))</f>
        <v>-217.96529649001167</v>
      </c>
      <c r="E199" s="67">
        <f t="shared" ref="E199:E262" si="9">E198+D199</f>
        <v>-26271.653269596311</v>
      </c>
      <c r="F199" s="67">
        <f>IFERROR(IPMT('Mortgage Info'!$B$5/12,C199,'Mortgage Info'!$B$6*12,'Mortgage Info'!$B$8),0)</f>
        <v>-319.29252347900757</v>
      </c>
      <c r="G199" s="67">
        <f t="shared" ref="G199:G262" si="10">G198+F199</f>
        <v>-77956.363804393288</v>
      </c>
      <c r="H199" s="67">
        <f t="shared" ref="H199:H262" si="11">H198+D199</f>
        <v>58728.346730403711</v>
      </c>
      <c r="I199" s="68">
        <v>0</v>
      </c>
    </row>
    <row r="200" spans="3:9" ht="22.25" hidden="1" customHeight="1">
      <c r="C200" s="63">
        <v>195</v>
      </c>
      <c r="D200" s="64">
        <f>IF(C200&gt;'Mortgage Info'!$B$6*12,0,PPMT('Mortgage Info'!$B$5/12,C200,'Mortgage Info'!$B$6*12,'Mortgage Info'!$B$8))</f>
        <v>-219.1459418459992</v>
      </c>
      <c r="E200" s="64">
        <f t="shared" si="9"/>
        <v>-26490.79921144231</v>
      </c>
      <c r="F200" s="64">
        <f>IFERROR(IPMT('Mortgage Info'!$B$5/12,C200,'Mortgage Info'!$B$6*12,'Mortgage Info'!$B$8),0)</f>
        <v>-318.11187812301995</v>
      </c>
      <c r="G200" s="64">
        <f t="shared" si="10"/>
        <v>-78274.475682516306</v>
      </c>
      <c r="H200" s="64">
        <f t="shared" si="11"/>
        <v>58509.200788557711</v>
      </c>
      <c r="I200" s="65">
        <v>0</v>
      </c>
    </row>
    <row r="201" spans="3:9" ht="22.25" hidden="1" customHeight="1">
      <c r="C201" s="66">
        <v>196</v>
      </c>
      <c r="D201" s="67">
        <f>IF(C201&gt;'Mortgage Info'!$B$6*12,0,PPMT('Mortgage Info'!$B$5/12,C201,'Mortgage Info'!$B$6*12,'Mortgage Info'!$B$8))</f>
        <v>-220.33298236433171</v>
      </c>
      <c r="E201" s="67">
        <f t="shared" si="9"/>
        <v>-26711.132193806643</v>
      </c>
      <c r="F201" s="67">
        <f>IFERROR(IPMT('Mortgage Info'!$B$5/12,C201,'Mortgage Info'!$B$6*12,'Mortgage Info'!$B$8),0)</f>
        <v>-316.92483760468747</v>
      </c>
      <c r="G201" s="67">
        <f t="shared" si="10"/>
        <v>-78591.400520120995</v>
      </c>
      <c r="H201" s="67">
        <f t="shared" si="11"/>
        <v>58288.867806193382</v>
      </c>
      <c r="I201" s="68">
        <v>0</v>
      </c>
    </row>
    <row r="202" spans="3:9" ht="22.25" hidden="1" customHeight="1">
      <c r="C202" s="63">
        <v>197</v>
      </c>
      <c r="D202" s="64">
        <f>IF(C202&gt;'Mortgage Info'!$B$6*12,0,PPMT('Mortgage Info'!$B$5/12,C202,'Mortgage Info'!$B$6*12,'Mortgage Info'!$B$8))</f>
        <v>-221.52645268547187</v>
      </c>
      <c r="E202" s="64">
        <f t="shared" si="9"/>
        <v>-26932.658646492117</v>
      </c>
      <c r="F202" s="64">
        <f>IFERROR(IPMT('Mortgage Info'!$B$5/12,C202,'Mortgage Info'!$B$6*12,'Mortgage Info'!$B$8),0)</f>
        <v>-315.73136728354729</v>
      </c>
      <c r="G202" s="64">
        <f t="shared" si="10"/>
        <v>-78907.131887404539</v>
      </c>
      <c r="H202" s="64">
        <f t="shared" si="11"/>
        <v>58067.341353507909</v>
      </c>
      <c r="I202" s="65">
        <v>0</v>
      </c>
    </row>
    <row r="203" spans="3:9" ht="22.25" hidden="1" customHeight="1">
      <c r="C203" s="66">
        <v>198</v>
      </c>
      <c r="D203" s="67">
        <f>IF(C203&gt;'Mortgage Info'!$B$6*12,0,PPMT('Mortgage Info'!$B$5/12,C203,'Mortgage Info'!$B$6*12,'Mortgage Info'!$B$8))</f>
        <v>-222.72638763751814</v>
      </c>
      <c r="E203" s="67">
        <f t="shared" si="9"/>
        <v>-27155.385034129635</v>
      </c>
      <c r="F203" s="67">
        <f>IFERROR(IPMT('Mortgage Info'!$B$5/12,C203,'Mortgage Info'!$B$6*12,'Mortgage Info'!$B$8),0)</f>
        <v>-314.53143233150104</v>
      </c>
      <c r="G203" s="67">
        <f t="shared" si="10"/>
        <v>-79221.663319736035</v>
      </c>
      <c r="H203" s="67">
        <f t="shared" si="11"/>
        <v>57844.614965870394</v>
      </c>
      <c r="I203" s="68">
        <v>0</v>
      </c>
    </row>
    <row r="204" spans="3:9" ht="22.25" hidden="1" customHeight="1">
      <c r="C204" s="63">
        <v>199</v>
      </c>
      <c r="D204" s="64">
        <f>IF(C204&gt;'Mortgage Info'!$B$6*12,0,PPMT('Mortgage Info'!$B$5/12,C204,'Mortgage Info'!$B$6*12,'Mortgage Info'!$B$8))</f>
        <v>-223.93282223722139</v>
      </c>
      <c r="E204" s="64">
        <f t="shared" si="9"/>
        <v>-27379.317856366855</v>
      </c>
      <c r="F204" s="64">
        <f>IFERROR(IPMT('Mortgage Info'!$B$5/12,C204,'Mortgage Info'!$B$6*12,'Mortgage Info'!$B$8),0)</f>
        <v>-313.32499773179785</v>
      </c>
      <c r="G204" s="64">
        <f t="shared" si="10"/>
        <v>-79534.98831746784</v>
      </c>
      <c r="H204" s="64">
        <f t="shared" si="11"/>
        <v>57620.682143633174</v>
      </c>
      <c r="I204" s="65">
        <v>0</v>
      </c>
    </row>
    <row r="205" spans="3:9" ht="22.25" hidden="1" customHeight="1">
      <c r="C205" s="66">
        <v>200</v>
      </c>
      <c r="D205" s="67">
        <f>IF(C205&gt;'Mortgage Info'!$B$6*12,0,PPMT('Mortgage Info'!$B$5/12,C205,'Mortgage Info'!$B$6*12,'Mortgage Info'!$B$8))</f>
        <v>-225.14579169100637</v>
      </c>
      <c r="E205" s="67">
        <f t="shared" si="9"/>
        <v>-27604.463648057863</v>
      </c>
      <c r="F205" s="67">
        <f>IFERROR(IPMT('Mortgage Info'!$B$5/12,C205,'Mortgage Info'!$B$6*12,'Mortgage Info'!$B$8),0)</f>
        <v>-312.11202827801282</v>
      </c>
      <c r="G205" s="67">
        <f t="shared" si="10"/>
        <v>-79847.100345745857</v>
      </c>
      <c r="H205" s="67">
        <f t="shared" si="11"/>
        <v>57395.536351942166</v>
      </c>
      <c r="I205" s="68">
        <v>0</v>
      </c>
    </row>
    <row r="206" spans="3:9" ht="22.25" hidden="1" customHeight="1">
      <c r="C206" s="63">
        <v>201</v>
      </c>
      <c r="D206" s="64">
        <f>IF(C206&gt;'Mortgage Info'!$B$6*12,0,PPMT('Mortgage Info'!$B$5/12,C206,'Mortgage Info'!$B$6*12,'Mortgage Info'!$B$8))</f>
        <v>-226.36533139599925</v>
      </c>
      <c r="E206" s="64">
        <f t="shared" si="9"/>
        <v>-27830.828979453861</v>
      </c>
      <c r="F206" s="64">
        <f>IFERROR(IPMT('Mortgage Info'!$B$5/12,C206,'Mortgage Info'!$B$6*12,'Mortgage Info'!$B$8),0)</f>
        <v>-310.89248857301988</v>
      </c>
      <c r="G206" s="64">
        <f t="shared" si="10"/>
        <v>-80157.99283431888</v>
      </c>
      <c r="H206" s="64">
        <f t="shared" si="11"/>
        <v>57169.171020546164</v>
      </c>
      <c r="I206" s="65">
        <v>0</v>
      </c>
    </row>
    <row r="207" spans="3:9" ht="22.25" hidden="1" customHeight="1">
      <c r="C207" s="66">
        <v>202</v>
      </c>
      <c r="D207" s="67">
        <f>IF(C207&gt;'Mortgage Info'!$B$6*12,0,PPMT('Mortgage Info'!$B$5/12,C207,'Mortgage Info'!$B$6*12,'Mortgage Info'!$B$8))</f>
        <v>-227.59147694106096</v>
      </c>
      <c r="E207" s="67">
        <f t="shared" si="9"/>
        <v>-28058.420456394921</v>
      </c>
      <c r="F207" s="67">
        <f>IFERROR(IPMT('Mortgage Info'!$B$5/12,C207,'Mortgage Info'!$B$6*12,'Mortgage Info'!$B$8),0)</f>
        <v>-309.66634302795825</v>
      </c>
      <c r="G207" s="67">
        <f t="shared" si="10"/>
        <v>-80467.659177346839</v>
      </c>
      <c r="H207" s="67">
        <f t="shared" si="11"/>
        <v>56941.579543605105</v>
      </c>
      <c r="I207" s="68">
        <v>0</v>
      </c>
    </row>
    <row r="208" spans="3:9" ht="22.25" hidden="1" customHeight="1">
      <c r="C208" s="63">
        <v>203</v>
      </c>
      <c r="D208" s="64">
        <f>IF(C208&gt;'Mortgage Info'!$B$6*12,0,PPMT('Mortgage Info'!$B$5/12,C208,'Mortgage Info'!$B$6*12,'Mortgage Info'!$B$8))</f>
        <v>-228.824264107825</v>
      </c>
      <c r="E208" s="64">
        <f t="shared" si="9"/>
        <v>-28287.244720502746</v>
      </c>
      <c r="F208" s="64">
        <f>IFERROR(IPMT('Mortgage Info'!$B$5/12,C208,'Mortgage Info'!$B$6*12,'Mortgage Info'!$B$8),0)</f>
        <v>-308.43355586119407</v>
      </c>
      <c r="G208" s="64">
        <f t="shared" si="10"/>
        <v>-80776.092733208032</v>
      </c>
      <c r="H208" s="64">
        <f t="shared" si="11"/>
        <v>56712.75527949728</v>
      </c>
      <c r="I208" s="65">
        <v>0</v>
      </c>
    </row>
    <row r="209" spans="3:9" ht="22.5" customHeight="1">
      <c r="C209" s="66">
        <v>204</v>
      </c>
      <c r="D209" s="67">
        <f>IF(C209&gt;'Mortgage Info'!$B$6*12,0,PPMT('Mortgage Info'!$B$5/12,C209,'Mortgage Info'!$B$6*12,'Mortgage Info'!$B$8))</f>
        <v>-230.06372887174243</v>
      </c>
      <c r="E209" s="67">
        <f t="shared" si="9"/>
        <v>-28517.308449374486</v>
      </c>
      <c r="F209" s="67">
        <f>IFERROR(IPMT('Mortgage Info'!$B$5/12,C209,'Mortgage Info'!$B$6*12,'Mortgage Info'!$B$8),0)</f>
        <v>-307.19409109727673</v>
      </c>
      <c r="G209" s="67">
        <f t="shared" si="10"/>
        <v>-81083.286824305309</v>
      </c>
      <c r="H209" s="67">
        <f t="shared" si="11"/>
        <v>56482.691550625539</v>
      </c>
      <c r="I209" s="68">
        <f>-(G209-G197)*$B$2</f>
        <v>1318.3388230311268</v>
      </c>
    </row>
    <row r="210" spans="3:9" ht="22.25" hidden="1" customHeight="1">
      <c r="C210" s="63">
        <v>205</v>
      </c>
      <c r="D210" s="64">
        <f>IF(C210&gt;'Mortgage Info'!$B$6*12,0,PPMT('Mortgage Info'!$B$5/12,C210,'Mortgage Info'!$B$6*12,'Mortgage Info'!$B$8))</f>
        <v>-231.30990740313101</v>
      </c>
      <c r="E210" s="64">
        <f t="shared" si="9"/>
        <v>-28748.618356777617</v>
      </c>
      <c r="F210" s="64">
        <f>IFERROR(IPMT('Mortgage Info'!$B$5/12,C210,'Mortgage Info'!$B$6*12,'Mortgage Info'!$B$8),0)</f>
        <v>-305.94791256588809</v>
      </c>
      <c r="G210" s="64">
        <f t="shared" si="10"/>
        <v>-81389.234736871193</v>
      </c>
      <c r="H210" s="64">
        <f t="shared" si="11"/>
        <v>56251.381643222405</v>
      </c>
      <c r="I210" s="65">
        <v>0</v>
      </c>
    </row>
    <row r="211" spans="3:9" ht="22.25" hidden="1" customHeight="1">
      <c r="C211" s="66">
        <v>206</v>
      </c>
      <c r="D211" s="67">
        <f>IF(C211&gt;'Mortgage Info'!$B$6*12,0,PPMT('Mortgage Info'!$B$5/12,C211,'Mortgage Info'!$B$6*12,'Mortgage Info'!$B$8))</f>
        <v>-232.56283606823129</v>
      </c>
      <c r="E211" s="67">
        <f t="shared" si="9"/>
        <v>-28981.181192845848</v>
      </c>
      <c r="F211" s="67">
        <f>IFERROR(IPMT('Mortgage Info'!$B$5/12,C211,'Mortgage Info'!$B$6*12,'Mortgage Info'!$B$8),0)</f>
        <v>-304.69498390078786</v>
      </c>
      <c r="G211" s="67">
        <f t="shared" si="10"/>
        <v>-81693.929720771979</v>
      </c>
      <c r="H211" s="67">
        <f t="shared" si="11"/>
        <v>56018.818807154174</v>
      </c>
      <c r="I211" s="68">
        <v>0</v>
      </c>
    </row>
    <row r="212" spans="3:9" ht="22.25" hidden="1" customHeight="1">
      <c r="C212" s="63">
        <v>207</v>
      </c>
      <c r="D212" s="64">
        <f>IF(C212&gt;'Mortgage Info'!$B$6*12,0,PPMT('Mortgage Info'!$B$5/12,C212,'Mortgage Info'!$B$6*12,'Mortgage Info'!$B$8))</f>
        <v>-233.82255143026757</v>
      </c>
      <c r="E212" s="64">
        <f t="shared" si="9"/>
        <v>-29215.003744276117</v>
      </c>
      <c r="F212" s="64">
        <f>IFERROR(IPMT('Mortgage Info'!$B$5/12,C212,'Mortgage Info'!$B$6*12,'Mortgage Info'!$B$8),0)</f>
        <v>-303.43526853875164</v>
      </c>
      <c r="G212" s="64">
        <f t="shared" si="10"/>
        <v>-81997.364989310736</v>
      </c>
      <c r="H212" s="64">
        <f t="shared" si="11"/>
        <v>55784.996255723905</v>
      </c>
      <c r="I212" s="65">
        <v>0</v>
      </c>
    </row>
    <row r="213" spans="3:9" ht="22.25" hidden="1" customHeight="1">
      <c r="C213" s="66">
        <v>208</v>
      </c>
      <c r="D213" s="67">
        <f>IF(C213&gt;'Mortgage Info'!$B$6*12,0,PPMT('Mortgage Info'!$B$5/12,C213,'Mortgage Info'!$B$6*12,'Mortgage Info'!$B$8))</f>
        <v>-235.08909025051483</v>
      </c>
      <c r="E213" s="67">
        <f t="shared" si="9"/>
        <v>-29450.092834526633</v>
      </c>
      <c r="F213" s="67">
        <f>IFERROR(IPMT('Mortgage Info'!$B$5/12,C213,'Mortgage Info'!$B$6*12,'Mortgage Info'!$B$8),0)</f>
        <v>-302.16872971850432</v>
      </c>
      <c r="G213" s="67">
        <f t="shared" si="10"/>
        <v>-82299.533719029234</v>
      </c>
      <c r="H213" s="67">
        <f t="shared" si="11"/>
        <v>55549.907165473393</v>
      </c>
      <c r="I213" s="68">
        <v>0</v>
      </c>
    </row>
    <row r="214" spans="3:9" ht="22.25" hidden="1" customHeight="1">
      <c r="C214" s="63">
        <v>209</v>
      </c>
      <c r="D214" s="64">
        <f>IF(C214&gt;'Mortgage Info'!$B$6*12,0,PPMT('Mortgage Info'!$B$5/12,C214,'Mortgage Info'!$B$6*12,'Mortgage Info'!$B$8))</f>
        <v>-236.36248948937177</v>
      </c>
      <c r="E214" s="64">
        <f t="shared" si="9"/>
        <v>-29686.455324016006</v>
      </c>
      <c r="F214" s="64">
        <f>IFERROR(IPMT('Mortgage Info'!$B$5/12,C214,'Mortgage Info'!$B$6*12,'Mortgage Info'!$B$8),0)</f>
        <v>-300.89533047964738</v>
      </c>
      <c r="G214" s="64">
        <f t="shared" si="10"/>
        <v>-82600.429049508879</v>
      </c>
      <c r="H214" s="64">
        <f t="shared" si="11"/>
        <v>55313.54467598402</v>
      </c>
      <c r="I214" s="65">
        <v>0</v>
      </c>
    </row>
    <row r="215" spans="3:9" ht="22.25" hidden="1" customHeight="1">
      <c r="C215" s="66">
        <v>210</v>
      </c>
      <c r="D215" s="67">
        <f>IF(C215&gt;'Mortgage Info'!$B$6*12,0,PPMT('Mortgage Info'!$B$5/12,C215,'Mortgage Info'!$B$6*12,'Mortgage Info'!$B$8))</f>
        <v>-237.64278630743925</v>
      </c>
      <c r="E215" s="67">
        <f t="shared" si="9"/>
        <v>-29924.098110323444</v>
      </c>
      <c r="F215" s="67">
        <f>IFERROR(IPMT('Mortgage Info'!$B$5/12,C215,'Mortgage Info'!$B$6*12,'Mortgage Info'!$B$8),0)</f>
        <v>-299.61503366157996</v>
      </c>
      <c r="G215" s="67">
        <f t="shared" si="10"/>
        <v>-82900.044083170462</v>
      </c>
      <c r="H215" s="67">
        <f t="shared" si="11"/>
        <v>55075.901889676577</v>
      </c>
      <c r="I215" s="68">
        <v>0</v>
      </c>
    </row>
    <row r="216" spans="3:9" ht="22.25" hidden="1" customHeight="1">
      <c r="C216" s="63">
        <v>211</v>
      </c>
      <c r="D216" s="64">
        <f>IF(C216&gt;'Mortgage Info'!$B$6*12,0,PPMT('Mortgage Info'!$B$5/12,C216,'Mortgage Info'!$B$6*12,'Mortgage Info'!$B$8))</f>
        <v>-238.9300180666045</v>
      </c>
      <c r="E216" s="64">
        <f t="shared" si="9"/>
        <v>-30163.028128390048</v>
      </c>
      <c r="F216" s="64">
        <f>IFERROR(IPMT('Mortgage Info'!$B$5/12,C216,'Mortgage Info'!$B$6*12,'Mortgage Info'!$B$8),0)</f>
        <v>-298.32780190241465</v>
      </c>
      <c r="G216" s="64">
        <f t="shared" si="10"/>
        <v>-83198.371885072876</v>
      </c>
      <c r="H216" s="64">
        <f t="shared" si="11"/>
        <v>54836.971871609974</v>
      </c>
      <c r="I216" s="65">
        <v>0</v>
      </c>
    </row>
    <row r="217" spans="3:9" ht="22.25" hidden="1" customHeight="1">
      <c r="C217" s="66">
        <v>212</v>
      </c>
      <c r="D217" s="67">
        <f>IF(C217&gt;'Mortgage Info'!$B$6*12,0,PPMT('Mortgage Info'!$B$5/12,C217,'Mortgage Info'!$B$6*12,'Mortgage Info'!$B$8))</f>
        <v>-240.22422233113195</v>
      </c>
      <c r="E217" s="67">
        <f t="shared" si="9"/>
        <v>-30403.252350721181</v>
      </c>
      <c r="F217" s="67">
        <f>IFERROR(IPMT('Mortgage Info'!$B$5/12,C217,'Mortgage Info'!$B$6*12,'Mortgage Info'!$B$8),0)</f>
        <v>-297.03359763788723</v>
      </c>
      <c r="G217" s="67">
        <f t="shared" si="10"/>
        <v>-83495.405482710761</v>
      </c>
      <c r="H217" s="67">
        <f t="shared" si="11"/>
        <v>54596.747649278841</v>
      </c>
      <c r="I217" s="68">
        <v>0</v>
      </c>
    </row>
    <row r="218" spans="3:9" ht="22.25" hidden="1" customHeight="1">
      <c r="C218" s="63">
        <v>213</v>
      </c>
      <c r="D218" s="64">
        <f>IF(C218&gt;'Mortgage Info'!$B$6*12,0,PPMT('Mortgage Info'!$B$5/12,C218,'Mortgage Info'!$B$6*12,'Mortgage Info'!$B$8))</f>
        <v>-241.52543686875893</v>
      </c>
      <c r="E218" s="64">
        <f t="shared" si="9"/>
        <v>-30644.777787589941</v>
      </c>
      <c r="F218" s="64">
        <f>IFERROR(IPMT('Mortgage Info'!$B$5/12,C218,'Mortgage Info'!$B$6*12,'Mortgage Info'!$B$8),0)</f>
        <v>-295.73238310026022</v>
      </c>
      <c r="G218" s="64">
        <f t="shared" si="10"/>
        <v>-83791.137865811019</v>
      </c>
      <c r="H218" s="64">
        <f t="shared" si="11"/>
        <v>54355.222212410081</v>
      </c>
      <c r="I218" s="65">
        <v>0</v>
      </c>
    </row>
    <row r="219" spans="3:9" ht="22.25" hidden="1" customHeight="1">
      <c r="C219" s="66">
        <v>214</v>
      </c>
      <c r="D219" s="67">
        <f>IF(C219&gt;'Mortgage Info'!$B$6*12,0,PPMT('Mortgage Info'!$B$5/12,C219,'Mortgage Info'!$B$6*12,'Mortgage Info'!$B$8))</f>
        <v>-242.83369965179804</v>
      </c>
      <c r="E219" s="67">
        <f t="shared" si="9"/>
        <v>-30887.611487241738</v>
      </c>
      <c r="F219" s="67">
        <f>IFERROR(IPMT('Mortgage Info'!$B$5/12,C219,'Mortgage Info'!$B$6*12,'Mortgage Info'!$B$8),0)</f>
        <v>-294.42412031722108</v>
      </c>
      <c r="G219" s="67">
        <f t="shared" si="10"/>
        <v>-84085.561986128247</v>
      </c>
      <c r="H219" s="67">
        <f t="shared" si="11"/>
        <v>54112.388512758283</v>
      </c>
      <c r="I219" s="68">
        <v>0</v>
      </c>
    </row>
    <row r="220" spans="3:9" ht="22.25" hidden="1" customHeight="1">
      <c r="C220" s="63">
        <v>215</v>
      </c>
      <c r="D220" s="64">
        <f>IF(C220&gt;'Mortgage Info'!$B$6*12,0,PPMT('Mortgage Info'!$B$5/12,C220,'Mortgage Info'!$B$6*12,'Mortgage Info'!$B$8))</f>
        <v>-244.14904885824524</v>
      </c>
      <c r="E220" s="64">
        <f t="shared" si="9"/>
        <v>-31131.760536099984</v>
      </c>
      <c r="F220" s="64">
        <f>IFERROR(IPMT('Mortgage Info'!$B$5/12,C220,'Mortgage Info'!$B$6*12,'Mortgage Info'!$B$8),0)</f>
        <v>-293.10877111077394</v>
      </c>
      <c r="G220" s="64">
        <f t="shared" si="10"/>
        <v>-84378.670757239015</v>
      </c>
      <c r="H220" s="64">
        <f t="shared" si="11"/>
        <v>53868.239463900041</v>
      </c>
      <c r="I220" s="65">
        <v>0</v>
      </c>
    </row>
    <row r="221" spans="3:9" ht="22.5" customHeight="1">
      <c r="C221" s="66">
        <v>216</v>
      </c>
      <c r="D221" s="67">
        <f>IF(C221&gt;'Mortgage Info'!$B$6*12,0,PPMT('Mortgage Info'!$B$5/12,C221,'Mortgage Info'!$B$6*12,'Mortgage Info'!$B$8))</f>
        <v>-245.47152287289407</v>
      </c>
      <c r="E221" s="67">
        <f t="shared" si="9"/>
        <v>-31377.232058972877</v>
      </c>
      <c r="F221" s="67">
        <f>IFERROR(IPMT('Mortgage Info'!$B$5/12,C221,'Mortgage Info'!$B$6*12,'Mortgage Info'!$B$8),0)</f>
        <v>-291.78629709612505</v>
      </c>
      <c r="G221" s="67">
        <f t="shared" si="10"/>
        <v>-84670.457054335144</v>
      </c>
      <c r="H221" s="67">
        <f t="shared" si="11"/>
        <v>53622.767941027145</v>
      </c>
      <c r="I221" s="68">
        <f>-(G221-G209)*$B$2</f>
        <v>1255.509580510442</v>
      </c>
    </row>
    <row r="222" spans="3:9" ht="22.25" hidden="1" customHeight="1">
      <c r="C222" s="63">
        <v>217</v>
      </c>
      <c r="D222" s="64">
        <f>IF(C222&gt;'Mortgage Info'!$B$6*12,0,PPMT('Mortgage Info'!$B$5/12,C222,'Mortgage Info'!$B$6*12,'Mortgage Info'!$B$8))</f>
        <v>-246.80116028845561</v>
      </c>
      <c r="E222" s="64">
        <f t="shared" si="9"/>
        <v>-31624.033219261331</v>
      </c>
      <c r="F222" s="64">
        <f>IFERROR(IPMT('Mortgage Info'!$B$5/12,C222,'Mortgage Info'!$B$6*12,'Mortgage Info'!$B$8),0)</f>
        <v>-290.45665968056346</v>
      </c>
      <c r="G222" s="64">
        <f t="shared" si="10"/>
        <v>-84960.913714015711</v>
      </c>
      <c r="H222" s="64">
        <f t="shared" si="11"/>
        <v>53375.966780738687</v>
      </c>
      <c r="I222" s="65">
        <v>0</v>
      </c>
    </row>
    <row r="223" spans="3:9" ht="22.25" hidden="1" customHeight="1">
      <c r="C223" s="66">
        <v>218</v>
      </c>
      <c r="D223" s="67">
        <f>IF(C223&gt;'Mortgage Info'!$B$6*12,0,PPMT('Mortgage Info'!$B$5/12,C223,'Mortgage Info'!$B$6*12,'Mortgage Info'!$B$8))</f>
        <v>-248.13799990668474</v>
      </c>
      <c r="E223" s="67">
        <f t="shared" si="9"/>
        <v>-31872.171219168016</v>
      </c>
      <c r="F223" s="67">
        <f>IFERROR(IPMT('Mortgage Info'!$B$5/12,C223,'Mortgage Info'!$B$6*12,'Mortgage Info'!$B$8),0)</f>
        <v>-289.11982006233438</v>
      </c>
      <c r="G223" s="67">
        <f t="shared" si="10"/>
        <v>-85250.033534078044</v>
      </c>
      <c r="H223" s="67">
        <f t="shared" si="11"/>
        <v>53127.828780832002</v>
      </c>
      <c r="I223" s="68">
        <v>0</v>
      </c>
    </row>
    <row r="224" spans="3:9" ht="22.25" hidden="1" customHeight="1">
      <c r="C224" s="63">
        <v>219</v>
      </c>
      <c r="D224" s="64">
        <f>IF(C224&gt;'Mortgage Info'!$B$6*12,0,PPMT('Mortgage Info'!$B$5/12,C224,'Mortgage Info'!$B$6*12,'Mortgage Info'!$B$8))</f>
        <v>-249.48208073951264</v>
      </c>
      <c r="E224" s="64">
        <f t="shared" si="9"/>
        <v>-32121.653299907528</v>
      </c>
      <c r="F224" s="64">
        <f>IFERROR(IPMT('Mortgage Info'!$B$5/12,C224,'Mortgage Info'!$B$6*12,'Mortgage Info'!$B$8),0)</f>
        <v>-287.77573922950654</v>
      </c>
      <c r="G224" s="64">
        <f t="shared" si="10"/>
        <v>-85537.809273307546</v>
      </c>
      <c r="H224" s="64">
        <f t="shared" si="11"/>
        <v>52878.346700092487</v>
      </c>
      <c r="I224" s="65">
        <v>0</v>
      </c>
    </row>
    <row r="225" spans="3:9" ht="22.25" hidden="1" customHeight="1">
      <c r="C225" s="66">
        <v>220</v>
      </c>
      <c r="D225" s="67">
        <f>IF(C225&gt;'Mortgage Info'!$B$6*12,0,PPMT('Mortgage Info'!$B$5/12,C225,'Mortgage Info'!$B$6*12,'Mortgage Info'!$B$8))</f>
        <v>-250.83344201018497</v>
      </c>
      <c r="E225" s="67">
        <f t="shared" si="9"/>
        <v>-32372.486741917714</v>
      </c>
      <c r="F225" s="67">
        <f>IFERROR(IPMT('Mortgage Info'!$B$5/12,C225,'Mortgage Info'!$B$6*12,'Mortgage Info'!$B$8),0)</f>
        <v>-286.42437795883416</v>
      </c>
      <c r="G225" s="67">
        <f t="shared" si="10"/>
        <v>-85824.233651266375</v>
      </c>
      <c r="H225" s="67">
        <f t="shared" si="11"/>
        <v>52627.513258082305</v>
      </c>
      <c r="I225" s="68">
        <v>0</v>
      </c>
    </row>
    <row r="226" spans="3:9" ht="22.25" hidden="1" customHeight="1">
      <c r="C226" s="63">
        <v>221</v>
      </c>
      <c r="D226" s="64">
        <f>IF(C226&gt;'Mortgage Info'!$B$6*12,0,PPMT('Mortgage Info'!$B$5/12,C226,'Mortgage Info'!$B$6*12,'Mortgage Info'!$B$8))</f>
        <v>-252.19212315440683</v>
      </c>
      <c r="E226" s="64">
        <f t="shared" si="9"/>
        <v>-32624.678865072121</v>
      </c>
      <c r="F226" s="64">
        <f>IFERROR(IPMT('Mortgage Info'!$B$5/12,C226,'Mortgage Info'!$B$6*12,'Mortgage Info'!$B$8),0)</f>
        <v>-285.06569681461235</v>
      </c>
      <c r="G226" s="64">
        <f t="shared" si="10"/>
        <v>-86109.299348080982</v>
      </c>
      <c r="H226" s="64">
        <f t="shared" si="11"/>
        <v>52375.321134927901</v>
      </c>
      <c r="I226" s="65">
        <v>0</v>
      </c>
    </row>
    <row r="227" spans="3:9" ht="22.25" hidden="1" customHeight="1">
      <c r="C227" s="66">
        <v>222</v>
      </c>
      <c r="D227" s="67">
        <f>IF(C227&gt;'Mortgage Info'!$B$6*12,0,PPMT('Mortgage Info'!$B$5/12,C227,'Mortgage Info'!$B$6*12,'Mortgage Info'!$B$8))</f>
        <v>-253.55816382149322</v>
      </c>
      <c r="E227" s="67">
        <f t="shared" si="9"/>
        <v>-32878.237028893614</v>
      </c>
      <c r="F227" s="67">
        <f>IFERROR(IPMT('Mortgage Info'!$B$5/12,C227,'Mortgage Info'!$B$6*12,'Mortgage Info'!$B$8),0)</f>
        <v>-283.69965614752596</v>
      </c>
      <c r="G227" s="67">
        <f t="shared" si="10"/>
        <v>-86392.999004228506</v>
      </c>
      <c r="H227" s="67">
        <f t="shared" si="11"/>
        <v>52121.762971106407</v>
      </c>
      <c r="I227" s="68">
        <v>0</v>
      </c>
    </row>
    <row r="228" spans="3:9" ht="22.25" hidden="1" customHeight="1">
      <c r="C228" s="63">
        <v>223</v>
      </c>
      <c r="D228" s="64">
        <f>IF(C228&gt;'Mortgage Info'!$B$6*12,0,PPMT('Mortgage Info'!$B$5/12,C228,'Mortgage Info'!$B$6*12,'Mortgage Info'!$B$8))</f>
        <v>-254.93160387552626</v>
      </c>
      <c r="E228" s="64">
        <f t="shared" si="9"/>
        <v>-33133.168632769142</v>
      </c>
      <c r="F228" s="64">
        <f>IFERROR(IPMT('Mortgage Info'!$B$5/12,C228,'Mortgage Info'!$B$6*12,'Mortgage Info'!$B$8),0)</f>
        <v>-282.32621609349286</v>
      </c>
      <c r="G228" s="64">
        <f t="shared" si="10"/>
        <v>-86675.325220322004</v>
      </c>
      <c r="H228" s="64">
        <f t="shared" si="11"/>
        <v>51866.83136723088</v>
      </c>
      <c r="I228" s="65">
        <v>0</v>
      </c>
    </row>
    <row r="229" spans="3:9" ht="22.25" hidden="1" customHeight="1">
      <c r="C229" s="66">
        <v>224</v>
      </c>
      <c r="D229" s="67">
        <f>IF(C229&gt;'Mortgage Info'!$B$6*12,0,PPMT('Mortgage Info'!$B$5/12,C229,'Mortgage Info'!$B$6*12,'Mortgage Info'!$B$8))</f>
        <v>-256.31248339651876</v>
      </c>
      <c r="E229" s="67">
        <f t="shared" si="9"/>
        <v>-33389.481116165662</v>
      </c>
      <c r="F229" s="67">
        <f>IFERROR(IPMT('Mortgage Info'!$B$5/12,C229,'Mortgage Info'!$B$6*12,'Mortgage Info'!$B$8),0)</f>
        <v>-280.94533657250042</v>
      </c>
      <c r="G229" s="67">
        <f t="shared" si="10"/>
        <v>-86956.270556894509</v>
      </c>
      <c r="H229" s="67">
        <f t="shared" si="11"/>
        <v>51610.51888383436</v>
      </c>
      <c r="I229" s="68">
        <v>0</v>
      </c>
    </row>
    <row r="230" spans="3:9" ht="22.25" hidden="1" customHeight="1">
      <c r="C230" s="63">
        <v>225</v>
      </c>
      <c r="D230" s="64">
        <f>IF(C230&gt;'Mortgage Info'!$B$6*12,0,PPMT('Mortgage Info'!$B$5/12,C230,'Mortgage Info'!$B$6*12,'Mortgage Info'!$B$8))</f>
        <v>-257.7008426815832</v>
      </c>
      <c r="E230" s="64">
        <f t="shared" si="9"/>
        <v>-33647.181958847243</v>
      </c>
      <c r="F230" s="64">
        <f>IFERROR(IPMT('Mortgage Info'!$B$5/12,C230,'Mortgage Info'!$B$6*12,'Mortgage Info'!$B$8),0)</f>
        <v>-279.55697728743598</v>
      </c>
      <c r="G230" s="64">
        <f t="shared" si="10"/>
        <v>-87235.827534181939</v>
      </c>
      <c r="H230" s="64">
        <f t="shared" si="11"/>
        <v>51352.818041152779</v>
      </c>
      <c r="I230" s="65">
        <v>0</v>
      </c>
    </row>
    <row r="231" spans="3:9" ht="22.25" hidden="1" customHeight="1">
      <c r="C231" s="66">
        <v>226</v>
      </c>
      <c r="D231" s="67">
        <f>IF(C231&gt;'Mortgage Info'!$B$6*12,0,PPMT('Mortgage Info'!$B$5/12,C231,'Mortgage Info'!$B$6*12,'Mortgage Info'!$B$8))</f>
        <v>-259.09672224610841</v>
      </c>
      <c r="E231" s="67">
        <f t="shared" si="9"/>
        <v>-33906.278681093354</v>
      </c>
      <c r="F231" s="67">
        <f>IFERROR(IPMT('Mortgage Info'!$B$5/12,C231,'Mortgage Info'!$B$6*12,'Mortgage Info'!$B$8),0)</f>
        <v>-278.16109772291071</v>
      </c>
      <c r="G231" s="67">
        <f t="shared" si="10"/>
        <v>-87513.988631904853</v>
      </c>
      <c r="H231" s="67">
        <f t="shared" si="11"/>
        <v>51093.721318906668</v>
      </c>
      <c r="I231" s="68">
        <v>0</v>
      </c>
    </row>
    <row r="232" spans="3:9" ht="22.25" hidden="1" customHeight="1">
      <c r="C232" s="63">
        <v>227</v>
      </c>
      <c r="D232" s="64">
        <f>IF(C232&gt;'Mortgage Info'!$B$6*12,0,PPMT('Mortgage Info'!$B$5/12,C232,'Mortgage Info'!$B$6*12,'Mortgage Info'!$B$8))</f>
        <v>-260.50016282494147</v>
      </c>
      <c r="E232" s="64">
        <f t="shared" si="9"/>
        <v>-34166.778843918299</v>
      </c>
      <c r="F232" s="64">
        <f>IFERROR(IPMT('Mortgage Info'!$B$5/12,C232,'Mortgage Info'!$B$6*12,'Mortgage Info'!$B$8),0)</f>
        <v>-276.75765714407765</v>
      </c>
      <c r="G232" s="64">
        <f t="shared" si="10"/>
        <v>-87790.746289048926</v>
      </c>
      <c r="H232" s="64">
        <f t="shared" si="11"/>
        <v>50833.221156081723</v>
      </c>
      <c r="I232" s="65">
        <v>0</v>
      </c>
    </row>
    <row r="233" spans="3:9" ht="22.5" customHeight="1">
      <c r="C233" s="66">
        <v>228</v>
      </c>
      <c r="D233" s="67">
        <f>IF(C233&gt;'Mortgage Info'!$B$6*12,0,PPMT('Mortgage Info'!$B$5/12,C233,'Mortgage Info'!$B$6*12,'Mortgage Info'!$B$8))</f>
        <v>-261.91120537357659</v>
      </c>
      <c r="E233" s="67">
        <f t="shared" si="9"/>
        <v>-34428.690049291872</v>
      </c>
      <c r="F233" s="67">
        <f>IFERROR(IPMT('Mortgage Info'!$B$5/12,C233,'Mortgage Info'!$B$6*12,'Mortgage Info'!$B$8),0)</f>
        <v>-275.34661459544253</v>
      </c>
      <c r="G233" s="67">
        <f t="shared" si="10"/>
        <v>-88066.09290364437</v>
      </c>
      <c r="H233" s="67">
        <f t="shared" si="11"/>
        <v>50571.30995070815</v>
      </c>
      <c r="I233" s="68">
        <f>-(G233-G221)*$B$2</f>
        <v>1188.4725472582293</v>
      </c>
    </row>
    <row r="234" spans="3:9" ht="22.25" hidden="1" customHeight="1">
      <c r="C234" s="63">
        <v>229</v>
      </c>
      <c r="D234" s="64">
        <f>IF(C234&gt;'Mortgage Info'!$B$6*12,0,PPMT('Mortgage Info'!$B$5/12,C234,'Mortgage Info'!$B$6*12,'Mortgage Info'!$B$8))</f>
        <v>-263.32989106935014</v>
      </c>
      <c r="E234" s="64">
        <f t="shared" si="9"/>
        <v>-34692.019940361221</v>
      </c>
      <c r="F234" s="64">
        <f>IFERROR(IPMT('Mortgage Info'!$B$5/12,C234,'Mortgage Info'!$B$6*12,'Mortgage Info'!$B$8),0)</f>
        <v>-273.92792889966898</v>
      </c>
      <c r="G234" s="64">
        <f t="shared" si="10"/>
        <v>-88340.020832544033</v>
      </c>
      <c r="H234" s="64">
        <f t="shared" si="11"/>
        <v>50307.980059638801</v>
      </c>
      <c r="I234" s="65">
        <v>0</v>
      </c>
    </row>
    <row r="235" spans="3:9" ht="22.25" hidden="1" customHeight="1">
      <c r="C235" s="66">
        <v>230</v>
      </c>
      <c r="D235" s="67">
        <f>IF(C235&gt;'Mortgage Info'!$B$6*12,0,PPMT('Mortgage Info'!$B$5/12,C235,'Mortgage Info'!$B$6*12,'Mortgage Info'!$B$8))</f>
        <v>-264.75626131264249</v>
      </c>
      <c r="E235" s="67">
        <f t="shared" si="9"/>
        <v>-34956.776201673863</v>
      </c>
      <c r="F235" s="67">
        <f>IFERROR(IPMT('Mortgage Info'!$B$5/12,C235,'Mortgage Info'!$B$6*12,'Mortgage Info'!$B$8),0)</f>
        <v>-272.50155865637669</v>
      </c>
      <c r="G235" s="67">
        <f t="shared" si="10"/>
        <v>-88612.522391200415</v>
      </c>
      <c r="H235" s="67">
        <f t="shared" si="11"/>
        <v>50043.223798326158</v>
      </c>
      <c r="I235" s="68">
        <v>0</v>
      </c>
    </row>
    <row r="236" spans="3:9" ht="22.25" hidden="1" customHeight="1">
      <c r="C236" s="63">
        <v>231</v>
      </c>
      <c r="D236" s="64">
        <f>IF(C236&gt;'Mortgage Info'!$B$6*12,0,PPMT('Mortgage Info'!$B$5/12,C236,'Mortgage Info'!$B$6*12,'Mortgage Info'!$B$8))</f>
        <v>-266.19035772808593</v>
      </c>
      <c r="E236" s="64">
        <f t="shared" si="9"/>
        <v>-35222.966559401946</v>
      </c>
      <c r="F236" s="64">
        <f>IFERROR(IPMT('Mortgage Info'!$B$5/12,C236,'Mortgage Info'!$B$6*12,'Mortgage Info'!$B$8),0)</f>
        <v>-271.0674622409332</v>
      </c>
      <c r="G236" s="64">
        <f t="shared" si="10"/>
        <v>-88883.589853441343</v>
      </c>
      <c r="H236" s="64">
        <f t="shared" si="11"/>
        <v>49777.033440598076</v>
      </c>
      <c r="I236" s="65">
        <v>0</v>
      </c>
    </row>
    <row r="237" spans="3:9" ht="22.25" hidden="1" customHeight="1">
      <c r="C237" s="66">
        <v>232</v>
      </c>
      <c r="D237" s="67">
        <f>IF(C237&gt;'Mortgage Info'!$B$6*12,0,PPMT('Mortgage Info'!$B$5/12,C237,'Mortgage Info'!$B$6*12,'Mortgage Info'!$B$8))</f>
        <v>-267.63222216577975</v>
      </c>
      <c r="E237" s="67">
        <f t="shared" si="9"/>
        <v>-35490.598781567729</v>
      </c>
      <c r="F237" s="67">
        <f>IFERROR(IPMT('Mortgage Info'!$B$5/12,C237,'Mortgage Info'!$B$6*12,'Mortgage Info'!$B$8),0)</f>
        <v>-269.62559780323937</v>
      </c>
      <c r="G237" s="67">
        <f t="shared" si="10"/>
        <v>-89153.215451244585</v>
      </c>
      <c r="H237" s="67">
        <f t="shared" si="11"/>
        <v>49509.401218432293</v>
      </c>
      <c r="I237" s="68">
        <v>0</v>
      </c>
    </row>
    <row r="238" spans="3:9" ht="22.25" hidden="1" customHeight="1">
      <c r="C238" s="63">
        <v>233</v>
      </c>
      <c r="D238" s="64">
        <f>IF(C238&gt;'Mortgage Info'!$B$6*12,0,PPMT('Mortgage Info'!$B$5/12,C238,'Mortgage Info'!$B$6*12,'Mortgage Info'!$B$8))</f>
        <v>-269.08189670251107</v>
      </c>
      <c r="E238" s="64">
        <f t="shared" si="9"/>
        <v>-35759.680678270241</v>
      </c>
      <c r="F238" s="64">
        <f>IFERROR(IPMT('Mortgage Info'!$B$5/12,C238,'Mortgage Info'!$B$6*12,'Mortgage Info'!$B$8),0)</f>
        <v>-268.17592326650805</v>
      </c>
      <c r="G238" s="64">
        <f t="shared" si="10"/>
        <v>-89421.391374511091</v>
      </c>
      <c r="H238" s="64">
        <f t="shared" si="11"/>
        <v>49240.319321729781</v>
      </c>
      <c r="I238" s="65">
        <v>0</v>
      </c>
    </row>
    <row r="239" spans="3:9" ht="22.25" hidden="1" customHeight="1">
      <c r="C239" s="66">
        <v>234</v>
      </c>
      <c r="D239" s="67">
        <f>IF(C239&gt;'Mortgage Info'!$B$6*12,0,PPMT('Mortgage Info'!$B$5/12,C239,'Mortgage Info'!$B$6*12,'Mortgage Info'!$B$8))</f>
        <v>-270.53942364298297</v>
      </c>
      <c r="E239" s="67">
        <f t="shared" si="9"/>
        <v>-36030.220101913226</v>
      </c>
      <c r="F239" s="67">
        <f>IFERROR(IPMT('Mortgage Info'!$B$5/12,C239,'Mortgage Info'!$B$6*12,'Mortgage Info'!$B$8),0)</f>
        <v>-266.7183963260361</v>
      </c>
      <c r="G239" s="67">
        <f t="shared" si="10"/>
        <v>-89688.109770837124</v>
      </c>
      <c r="H239" s="67">
        <f t="shared" si="11"/>
        <v>48969.779898086796</v>
      </c>
      <c r="I239" s="68">
        <v>0</v>
      </c>
    </row>
    <row r="240" spans="3:9" ht="22.25" hidden="1" customHeight="1">
      <c r="C240" s="63">
        <v>235</v>
      </c>
      <c r="D240" s="64">
        <f>IF(C240&gt;'Mortgage Info'!$B$6*12,0,PPMT('Mortgage Info'!$B$5/12,C240,'Mortgage Info'!$B$6*12,'Mortgage Info'!$B$8))</f>
        <v>-272.00484552104911</v>
      </c>
      <c r="E240" s="64">
        <f t="shared" si="9"/>
        <v>-36302.224947434275</v>
      </c>
      <c r="F240" s="64">
        <f>IFERROR(IPMT('Mortgage Info'!$B$5/12,C240,'Mortgage Info'!$B$6*12,'Mortgage Info'!$B$8),0)</f>
        <v>-265.25297444797002</v>
      </c>
      <c r="G240" s="64">
        <f t="shared" si="10"/>
        <v>-89953.362745285092</v>
      </c>
      <c r="H240" s="64">
        <f t="shared" si="11"/>
        <v>48697.775052565747</v>
      </c>
      <c r="I240" s="65">
        <v>0</v>
      </c>
    </row>
    <row r="241" spans="3:9" ht="22.25" hidden="1" customHeight="1">
      <c r="C241" s="66">
        <v>236</v>
      </c>
      <c r="D241" s="67">
        <f>IF(C241&gt;'Mortgage Info'!$B$6*12,0,PPMT('Mortgage Info'!$B$5/12,C241,'Mortgage Info'!$B$6*12,'Mortgage Info'!$B$8))</f>
        <v>-273.47820510095482</v>
      </c>
      <c r="E241" s="67">
        <f t="shared" si="9"/>
        <v>-36575.703152535229</v>
      </c>
      <c r="F241" s="67">
        <f>IFERROR(IPMT('Mortgage Info'!$B$5/12,C241,'Mortgage Info'!$B$6*12,'Mortgage Info'!$B$8),0)</f>
        <v>-263.7796148680643</v>
      </c>
      <c r="G241" s="67">
        <f t="shared" si="10"/>
        <v>-90217.142360153157</v>
      </c>
      <c r="H241" s="67">
        <f t="shared" si="11"/>
        <v>48424.296847464793</v>
      </c>
      <c r="I241" s="68">
        <v>0</v>
      </c>
    </row>
    <row r="242" spans="3:9" ht="22.25" hidden="1" customHeight="1">
      <c r="C242" s="63">
        <v>237</v>
      </c>
      <c r="D242" s="64">
        <f>IF(C242&gt;'Mortgage Info'!$B$6*12,0,PPMT('Mortgage Info'!$B$5/12,C242,'Mortgage Info'!$B$6*12,'Mortgage Info'!$B$8))</f>
        <v>-274.95954537858501</v>
      </c>
      <c r="E242" s="64">
        <f t="shared" si="9"/>
        <v>-36850.662697913816</v>
      </c>
      <c r="F242" s="64">
        <f>IFERROR(IPMT('Mortgage Info'!$B$5/12,C242,'Mortgage Info'!$B$6*12,'Mortgage Info'!$B$8),0)</f>
        <v>-262.29827459043418</v>
      </c>
      <c r="G242" s="64">
        <f t="shared" si="10"/>
        <v>-90479.440634743587</v>
      </c>
      <c r="H242" s="64">
        <f t="shared" si="11"/>
        <v>48149.337302086205</v>
      </c>
      <c r="I242" s="65">
        <v>0</v>
      </c>
    </row>
    <row r="243" spans="3:9" ht="22.25" hidden="1" customHeight="1">
      <c r="C243" s="66">
        <v>238</v>
      </c>
      <c r="D243" s="67">
        <f>IF(C243&gt;'Mortgage Info'!$B$6*12,0,PPMT('Mortgage Info'!$B$5/12,C243,'Mortgage Info'!$B$6*12,'Mortgage Info'!$B$8))</f>
        <v>-276.44890958271901</v>
      </c>
      <c r="E243" s="67">
        <f t="shared" si="9"/>
        <v>-37127.111607496532</v>
      </c>
      <c r="F243" s="67">
        <f>IFERROR(IPMT('Mortgage Info'!$B$5/12,C243,'Mortgage Info'!$B$6*12,'Mortgage Info'!$B$8),0)</f>
        <v>-260.80891038630017</v>
      </c>
      <c r="G243" s="67">
        <f t="shared" si="10"/>
        <v>-90740.249545129889</v>
      </c>
      <c r="H243" s="67">
        <f t="shared" si="11"/>
        <v>47872.88839250349</v>
      </c>
      <c r="I243" s="68">
        <v>0</v>
      </c>
    </row>
    <row r="244" spans="3:9" ht="22.25" hidden="1" customHeight="1">
      <c r="C244" s="63">
        <v>239</v>
      </c>
      <c r="D244" s="64">
        <f>IF(C244&gt;'Mortgage Info'!$B$6*12,0,PPMT('Mortgage Info'!$B$5/12,C244,'Mortgage Info'!$B$6*12,'Mortgage Info'!$B$8))</f>
        <v>-277.94634117629209</v>
      </c>
      <c r="E244" s="64">
        <f t="shared" si="9"/>
        <v>-37405.057948672824</v>
      </c>
      <c r="F244" s="64">
        <f>IFERROR(IPMT('Mortgage Info'!$B$5/12,C244,'Mortgage Info'!$B$6*12,'Mortgage Info'!$B$8),0)</f>
        <v>-259.31147879272703</v>
      </c>
      <c r="G244" s="64">
        <f t="shared" si="10"/>
        <v>-90999.561023922623</v>
      </c>
      <c r="H244" s="64">
        <f t="shared" si="11"/>
        <v>47594.942051327198</v>
      </c>
      <c r="I244" s="65">
        <v>0</v>
      </c>
    </row>
    <row r="245" spans="3:9" ht="22.5" customHeight="1">
      <c r="C245" s="66">
        <v>240</v>
      </c>
      <c r="D245" s="67">
        <f>IF(C245&gt;'Mortgage Info'!$B$6*12,0,PPMT('Mortgage Info'!$B$5/12,C245,'Mortgage Info'!$B$6*12,'Mortgage Info'!$B$8))</f>
        <v>-279.45188385766363</v>
      </c>
      <c r="E245" s="67">
        <f t="shared" si="9"/>
        <v>-37684.509832530486</v>
      </c>
      <c r="F245" s="67">
        <f>IFERROR(IPMT('Mortgage Info'!$B$5/12,C245,'Mortgage Info'!$B$6*12,'Mortgage Info'!$B$8),0)</f>
        <v>-257.80593611135549</v>
      </c>
      <c r="G245" s="67">
        <f t="shared" si="10"/>
        <v>-91257.366960033978</v>
      </c>
      <c r="H245" s="67">
        <f t="shared" si="11"/>
        <v>47315.490167469536</v>
      </c>
      <c r="I245" s="68">
        <f>-(G245-G233)*$B$2</f>
        <v>1116.9459197363626</v>
      </c>
    </row>
    <row r="246" spans="3:9" ht="22.25" hidden="1" customHeight="1">
      <c r="C246" s="63">
        <v>241</v>
      </c>
      <c r="D246" s="64">
        <f>IF(C246&gt;'Mortgage Info'!$B$6*12,0,PPMT('Mortgage Info'!$B$5/12,C246,'Mortgage Info'!$B$6*12,'Mortgage Info'!$B$8))</f>
        <v>-280.96558156189269</v>
      </c>
      <c r="E246" s="64">
        <f t="shared" si="9"/>
        <v>-37965.475414092376</v>
      </c>
      <c r="F246" s="64">
        <f>IFERROR(IPMT('Mortgage Info'!$B$5/12,C246,'Mortgage Info'!$B$6*12,'Mortgage Info'!$B$8),0)</f>
        <v>-256.29223840712649</v>
      </c>
      <c r="G246" s="64">
        <f t="shared" si="10"/>
        <v>-91513.659198441106</v>
      </c>
      <c r="H246" s="64">
        <f t="shared" si="11"/>
        <v>47034.524585907646</v>
      </c>
      <c r="I246" s="65">
        <v>0</v>
      </c>
    </row>
    <row r="247" spans="3:9" ht="22.25" hidden="1" customHeight="1">
      <c r="C247" s="66">
        <v>242</v>
      </c>
      <c r="D247" s="67">
        <f>IF(C247&gt;'Mortgage Info'!$B$6*12,0,PPMT('Mortgage Info'!$B$5/12,C247,'Mortgage Info'!$B$6*12,'Mortgage Info'!$B$8))</f>
        <v>-282.48747846201957</v>
      </c>
      <c r="E247" s="67">
        <f t="shared" si="9"/>
        <v>-38247.962892554395</v>
      </c>
      <c r="F247" s="67">
        <f>IFERROR(IPMT('Mortgage Info'!$B$5/12,C247,'Mortgage Info'!$B$6*12,'Mortgage Info'!$B$8),0)</f>
        <v>-254.77034150699956</v>
      </c>
      <c r="G247" s="67">
        <f t="shared" si="10"/>
        <v>-91768.429539948105</v>
      </c>
      <c r="H247" s="67">
        <f t="shared" si="11"/>
        <v>46752.037107445627</v>
      </c>
      <c r="I247" s="68">
        <v>0</v>
      </c>
    </row>
    <row r="248" spans="3:9" ht="22.25" hidden="1" customHeight="1">
      <c r="C248" s="63">
        <v>243</v>
      </c>
      <c r="D248" s="64">
        <f>IF(C248&gt;'Mortgage Info'!$B$6*12,0,PPMT('Mortgage Info'!$B$5/12,C248,'Mortgage Info'!$B$6*12,'Mortgage Info'!$B$8))</f>
        <v>-284.0176189703555</v>
      </c>
      <c r="E248" s="64">
        <f t="shared" si="9"/>
        <v>-38531.980511524751</v>
      </c>
      <c r="F248" s="64">
        <f>IFERROR(IPMT('Mortgage Info'!$B$5/12,C248,'Mortgage Info'!$B$6*12,'Mortgage Info'!$B$8),0)</f>
        <v>-253.2402009986636</v>
      </c>
      <c r="G248" s="64">
        <f t="shared" si="10"/>
        <v>-92021.669740946774</v>
      </c>
      <c r="H248" s="64">
        <f t="shared" si="11"/>
        <v>46468.019488475271</v>
      </c>
      <c r="I248" s="65">
        <v>0</v>
      </c>
    </row>
    <row r="249" spans="3:9" ht="22.25" hidden="1" customHeight="1">
      <c r="C249" s="66">
        <v>244</v>
      </c>
      <c r="D249" s="67">
        <f>IF(C249&gt;'Mortgage Info'!$B$6*12,0,PPMT('Mortgage Info'!$B$5/12,C249,'Mortgage Info'!$B$6*12,'Mortgage Info'!$B$8))</f>
        <v>-285.55604773977831</v>
      </c>
      <c r="E249" s="67">
        <f t="shared" si="9"/>
        <v>-38817.536559264532</v>
      </c>
      <c r="F249" s="67">
        <f>IFERROR(IPMT('Mortgage Info'!$B$5/12,C249,'Mortgage Info'!$B$6*12,'Mortgage Info'!$B$8),0)</f>
        <v>-251.7017722292409</v>
      </c>
      <c r="G249" s="67">
        <f t="shared" si="10"/>
        <v>-92273.371513176011</v>
      </c>
      <c r="H249" s="67">
        <f t="shared" si="11"/>
        <v>46182.46344073549</v>
      </c>
      <c r="I249" s="68">
        <v>0</v>
      </c>
    </row>
    <row r="250" spans="3:9" ht="22.25" hidden="1" customHeight="1">
      <c r="C250" s="63">
        <v>245</v>
      </c>
      <c r="D250" s="64">
        <f>IF(C250&gt;'Mortgage Info'!$B$6*12,0,PPMT('Mortgage Info'!$B$5/12,C250,'Mortgage Info'!$B$6*12,'Mortgage Info'!$B$8))</f>
        <v>-287.10280966503547</v>
      </c>
      <c r="E250" s="64">
        <f t="shared" si="9"/>
        <v>-39104.639368929566</v>
      </c>
      <c r="F250" s="64">
        <f>IFERROR(IPMT('Mortgage Info'!$B$5/12,C250,'Mortgage Info'!$B$6*12,'Mortgage Info'!$B$8),0)</f>
        <v>-250.15501030398372</v>
      </c>
      <c r="G250" s="64">
        <f t="shared" si="10"/>
        <v>-92523.526523479988</v>
      </c>
      <c r="H250" s="64">
        <f t="shared" si="11"/>
        <v>45895.360631070456</v>
      </c>
      <c r="I250" s="65">
        <v>0</v>
      </c>
    </row>
    <row r="251" spans="3:9" ht="22.25" hidden="1" customHeight="1">
      <c r="C251" s="66">
        <v>246</v>
      </c>
      <c r="D251" s="67">
        <f>IF(C251&gt;'Mortgage Info'!$B$6*12,0,PPMT('Mortgage Info'!$B$5/12,C251,'Mortgage Info'!$B$6*12,'Mortgage Info'!$B$8))</f>
        <v>-288.6579498840544</v>
      </c>
      <c r="E251" s="67">
        <f t="shared" si="9"/>
        <v>-39393.297318813617</v>
      </c>
      <c r="F251" s="67">
        <f>IFERROR(IPMT('Mortgage Info'!$B$5/12,C251,'Mortgage Info'!$B$6*12,'Mortgage Info'!$B$8),0)</f>
        <v>-248.59987008496483</v>
      </c>
      <c r="G251" s="67">
        <f t="shared" si="10"/>
        <v>-92772.126393564948</v>
      </c>
      <c r="H251" s="67">
        <f t="shared" si="11"/>
        <v>45606.702681186405</v>
      </c>
      <c r="I251" s="68">
        <v>0</v>
      </c>
    </row>
    <row r="252" spans="3:9" ht="22.25" hidden="1" customHeight="1">
      <c r="C252" s="63">
        <v>247</v>
      </c>
      <c r="D252" s="64">
        <f>IF(C252&gt;'Mortgage Info'!$B$6*12,0,PPMT('Mortgage Info'!$B$5/12,C252,'Mortgage Info'!$B$6*12,'Mortgage Info'!$B$8))</f>
        <v>-290.22151377925968</v>
      </c>
      <c r="E252" s="64">
        <f t="shared" si="9"/>
        <v>-39683.518832592876</v>
      </c>
      <c r="F252" s="64">
        <f>IFERROR(IPMT('Mortgage Info'!$B$5/12,C252,'Mortgage Info'!$B$6*12,'Mortgage Info'!$B$8),0)</f>
        <v>-247.03630618975956</v>
      </c>
      <c r="G252" s="64">
        <f t="shared" si="10"/>
        <v>-93019.162699754714</v>
      </c>
      <c r="H252" s="64">
        <f t="shared" si="11"/>
        <v>45316.481167407146</v>
      </c>
      <c r="I252" s="65">
        <v>0</v>
      </c>
    </row>
    <row r="253" spans="3:9" ht="22.25" hidden="1" customHeight="1">
      <c r="C253" s="66">
        <v>248</v>
      </c>
      <c r="D253" s="67">
        <f>IF(C253&gt;'Mortgage Info'!$B$6*12,0,PPMT('Mortgage Info'!$B$5/12,C253,'Mortgage Info'!$B$6*12,'Mortgage Info'!$B$8))</f>
        <v>-291.79354697889733</v>
      </c>
      <c r="E253" s="67">
        <f t="shared" si="9"/>
        <v>-39975.312379571777</v>
      </c>
      <c r="F253" s="67">
        <f>IFERROR(IPMT('Mortgage Info'!$B$5/12,C253,'Mortgage Info'!$B$6*12,'Mortgage Info'!$B$8),0)</f>
        <v>-245.46427299012183</v>
      </c>
      <c r="G253" s="67">
        <f t="shared" si="10"/>
        <v>-93264.626972744838</v>
      </c>
      <c r="H253" s="67">
        <f t="shared" si="11"/>
        <v>45024.687620428245</v>
      </c>
      <c r="I253" s="68">
        <v>0</v>
      </c>
    </row>
    <row r="254" spans="3:9" ht="22.25" hidden="1" customHeight="1">
      <c r="C254" s="63">
        <v>249</v>
      </c>
      <c r="D254" s="64">
        <f>IF(C254&gt;'Mortgage Info'!$B$6*12,0,PPMT('Mortgage Info'!$B$5/12,C254,'Mortgage Info'!$B$6*12,'Mortgage Info'!$B$8))</f>
        <v>-293.37409535836633</v>
      </c>
      <c r="E254" s="64">
        <f t="shared" si="9"/>
        <v>-40268.686474930146</v>
      </c>
      <c r="F254" s="64">
        <f>IFERROR(IPMT('Mortgage Info'!$B$5/12,C254,'Mortgage Info'!$B$6*12,'Mortgage Info'!$B$8),0)</f>
        <v>-243.88372461065282</v>
      </c>
      <c r="G254" s="64">
        <f t="shared" si="10"/>
        <v>-93508.510697355494</v>
      </c>
      <c r="H254" s="64">
        <f t="shared" si="11"/>
        <v>44731.313525069876</v>
      </c>
      <c r="I254" s="65">
        <v>0</v>
      </c>
    </row>
    <row r="255" spans="3:9" ht="22.25" hidden="1" customHeight="1">
      <c r="C255" s="66">
        <v>250</v>
      </c>
      <c r="D255" s="67">
        <f>IF(C255&gt;'Mortgage Info'!$B$6*12,0,PPMT('Mortgage Info'!$B$5/12,C255,'Mortgage Info'!$B$6*12,'Mortgage Info'!$B$8))</f>
        <v>-294.9632050415575</v>
      </c>
      <c r="E255" s="67">
        <f t="shared" si="9"/>
        <v>-40563.649679971706</v>
      </c>
      <c r="F255" s="67">
        <f>IFERROR(IPMT('Mortgage Info'!$B$5/12,C255,'Mortgage Info'!$B$6*12,'Mortgage Info'!$B$8),0)</f>
        <v>-242.29461492746168</v>
      </c>
      <c r="G255" s="67">
        <f t="shared" si="10"/>
        <v>-93750.805312282959</v>
      </c>
      <c r="H255" s="67">
        <f t="shared" si="11"/>
        <v>44436.350320028316</v>
      </c>
      <c r="I255" s="68">
        <v>0</v>
      </c>
    </row>
    <row r="256" spans="3:9" ht="22.25" hidden="1" customHeight="1">
      <c r="C256" s="63">
        <v>251</v>
      </c>
      <c r="D256" s="64">
        <f>IF(C256&gt;'Mortgage Info'!$B$6*12,0,PPMT('Mortgage Info'!$B$5/12,C256,'Mortgage Info'!$B$6*12,'Mortgage Info'!$B$8))</f>
        <v>-296.56092240219931</v>
      </c>
      <c r="E256" s="64">
        <f t="shared" si="9"/>
        <v>-40860.210602373903</v>
      </c>
      <c r="F256" s="64">
        <f>IFERROR(IPMT('Mortgage Info'!$B$5/12,C256,'Mortgage Info'!$B$6*12,'Mortgage Info'!$B$8),0)</f>
        <v>-240.6968975668199</v>
      </c>
      <c r="G256" s="64">
        <f t="shared" si="10"/>
        <v>-93991.502209849772</v>
      </c>
      <c r="H256" s="64">
        <f t="shared" si="11"/>
        <v>44139.789397626118</v>
      </c>
      <c r="I256" s="65">
        <v>0</v>
      </c>
    </row>
    <row r="257" spans="3:9" ht="22.5" customHeight="1">
      <c r="C257" s="66">
        <v>252</v>
      </c>
      <c r="D257" s="67">
        <f>IF(C257&gt;'Mortgage Info'!$B$6*12,0,PPMT('Mortgage Info'!$B$5/12,C257,'Mortgage Info'!$B$6*12,'Mortgage Info'!$B$8))</f>
        <v>-298.16729406521119</v>
      </c>
      <c r="E257" s="67">
        <f t="shared" si="9"/>
        <v>-41158.377896439117</v>
      </c>
      <c r="F257" s="67">
        <f>IFERROR(IPMT('Mortgage Info'!$B$5/12,C257,'Mortgage Info'!$B$6*12,'Mortgage Info'!$B$8),0)</f>
        <v>-239.09052590380799</v>
      </c>
      <c r="G257" s="67">
        <f t="shared" si="10"/>
        <v>-94230.592735753584</v>
      </c>
      <c r="H257" s="67">
        <f t="shared" si="11"/>
        <v>43841.622103560905</v>
      </c>
      <c r="I257" s="68">
        <f>-(G257-G245)*$B$2</f>
        <v>1040.6290215018619</v>
      </c>
    </row>
    <row r="258" spans="3:9" ht="22.25" hidden="1" customHeight="1">
      <c r="C258" s="63">
        <v>253</v>
      </c>
      <c r="D258" s="64">
        <f>IF(C258&gt;'Mortgage Info'!$B$6*12,0,PPMT('Mortgage Info'!$B$5/12,C258,'Mortgage Info'!$B$6*12,'Mortgage Info'!$B$8))</f>
        <v>-299.78236690806443</v>
      </c>
      <c r="E258" s="64">
        <f t="shared" si="9"/>
        <v>-41458.160263347178</v>
      </c>
      <c r="F258" s="64">
        <f>IFERROR(IPMT('Mortgage Info'!$B$5/12,C258,'Mortgage Info'!$B$6*12,'Mortgage Info'!$B$8),0)</f>
        <v>-237.47545306095481</v>
      </c>
      <c r="G258" s="64">
        <f t="shared" si="10"/>
        <v>-94468.068188814534</v>
      </c>
      <c r="H258" s="64">
        <f t="shared" si="11"/>
        <v>43541.839736652837</v>
      </c>
      <c r="I258" s="65">
        <v>0</v>
      </c>
    </row>
    <row r="259" spans="3:9" ht="22.25" hidden="1" customHeight="1">
      <c r="C259" s="66">
        <v>254</v>
      </c>
      <c r="D259" s="67">
        <f>IF(C259&gt;'Mortgage Info'!$B$6*12,0,PPMT('Mortgage Info'!$B$5/12,C259,'Mortgage Info'!$B$6*12,'Mortgage Info'!$B$8))</f>
        <v>-301.40618806214974</v>
      </c>
      <c r="E259" s="67">
        <f t="shared" si="9"/>
        <v>-41759.56645140933</v>
      </c>
      <c r="F259" s="67">
        <f>IFERROR(IPMT('Mortgage Info'!$B$5/12,C259,'Mortgage Info'!$B$6*12,'Mortgage Info'!$B$8),0)</f>
        <v>-235.85163190686941</v>
      </c>
      <c r="G259" s="67">
        <f t="shared" si="10"/>
        <v>-94703.919820721407</v>
      </c>
      <c r="H259" s="67">
        <f t="shared" si="11"/>
        <v>43240.433548590685</v>
      </c>
      <c r="I259" s="68">
        <v>0</v>
      </c>
    </row>
    <row r="260" spans="3:9" ht="22.25" hidden="1" customHeight="1">
      <c r="C260" s="63">
        <v>255</v>
      </c>
      <c r="D260" s="64">
        <f>IF(C260&gt;'Mortgage Info'!$B$6*12,0,PPMT('Mortgage Info'!$B$5/12,C260,'Mortgage Info'!$B$6*12,'Mortgage Info'!$B$8))</f>
        <v>-303.0388049141531</v>
      </c>
      <c r="E260" s="64">
        <f t="shared" si="9"/>
        <v>-42062.605256323484</v>
      </c>
      <c r="F260" s="64">
        <f>IFERROR(IPMT('Mortgage Info'!$B$5/12,C260,'Mortgage Info'!$B$6*12,'Mortgage Info'!$B$8),0)</f>
        <v>-234.21901505486605</v>
      </c>
      <c r="G260" s="64">
        <f t="shared" si="10"/>
        <v>-94938.138835776277</v>
      </c>
      <c r="H260" s="64">
        <f t="shared" si="11"/>
        <v>42937.39474367653</v>
      </c>
      <c r="I260" s="65">
        <v>0</v>
      </c>
    </row>
    <row r="261" spans="3:9" ht="22.25" hidden="1" customHeight="1">
      <c r="C261" s="66">
        <v>256</v>
      </c>
      <c r="D261" s="67">
        <f>IF(C261&gt;'Mortgage Info'!$B$6*12,0,PPMT('Mortgage Info'!$B$5/12,C261,'Mortgage Info'!$B$6*12,'Mortgage Info'!$B$8))</f>
        <v>-304.68026510743806</v>
      </c>
      <c r="E261" s="67">
        <f t="shared" si="9"/>
        <v>-42367.285521430924</v>
      </c>
      <c r="F261" s="67">
        <f>IFERROR(IPMT('Mortgage Info'!$B$5/12,C261,'Mortgage Info'!$B$6*12,'Mortgage Info'!$B$8),0)</f>
        <v>-232.57755486158112</v>
      </c>
      <c r="G261" s="67">
        <f t="shared" si="10"/>
        <v>-95170.716390637856</v>
      </c>
      <c r="H261" s="67">
        <f t="shared" si="11"/>
        <v>42632.714478569091</v>
      </c>
      <c r="I261" s="68">
        <v>0</v>
      </c>
    </row>
    <row r="262" spans="3:9" ht="22.25" hidden="1" customHeight="1">
      <c r="C262" s="63">
        <v>257</v>
      </c>
      <c r="D262" s="64">
        <f>IF(C262&gt;'Mortgage Info'!$B$6*12,0,PPMT('Mortgage Info'!$B$5/12,C262,'Mortgage Info'!$B$6*12,'Mortgage Info'!$B$8))</f>
        <v>-306.33061654343669</v>
      </c>
      <c r="E262" s="64">
        <f t="shared" si="9"/>
        <v>-42673.616137974357</v>
      </c>
      <c r="F262" s="64">
        <f>IFERROR(IPMT('Mortgage Info'!$B$5/12,C262,'Mortgage Info'!$B$6*12,'Mortgage Info'!$B$8),0)</f>
        <v>-230.92720342558246</v>
      </c>
      <c r="G262" s="64">
        <f t="shared" si="10"/>
        <v>-95401.64359406344</v>
      </c>
      <c r="H262" s="64">
        <f t="shared" si="11"/>
        <v>42326.383862025657</v>
      </c>
      <c r="I262" s="65">
        <v>0</v>
      </c>
    </row>
    <row r="263" spans="3:9" ht="22.25" hidden="1" customHeight="1">
      <c r="C263" s="66">
        <v>258</v>
      </c>
      <c r="D263" s="67">
        <f>IF(C263&gt;'Mortgage Info'!$B$6*12,0,PPMT('Mortgage Info'!$B$5/12,C263,'Mortgage Info'!$B$6*12,'Mortgage Info'!$B$8))</f>
        <v>-307.98990738304701</v>
      </c>
      <c r="E263" s="67">
        <f t="shared" ref="E263:E326" si="12">E262+D263</f>
        <v>-42981.606045357403</v>
      </c>
      <c r="F263" s="67">
        <f>IFERROR(IPMT('Mortgage Info'!$B$5/12,C263,'Mortgage Info'!$B$6*12,'Mortgage Info'!$B$8),0)</f>
        <v>-229.26791258597217</v>
      </c>
      <c r="G263" s="67">
        <f t="shared" ref="G263:G326" si="13">G262+F263</f>
        <v>-95630.911506649412</v>
      </c>
      <c r="H263" s="67">
        <f t="shared" ref="H263:H326" si="14">H262+D263</f>
        <v>42018.393954642612</v>
      </c>
      <c r="I263" s="68">
        <v>0</v>
      </c>
    </row>
    <row r="264" spans="3:9" ht="22.25" hidden="1" customHeight="1">
      <c r="C264" s="63">
        <v>259</v>
      </c>
      <c r="D264" s="64">
        <f>IF(C264&gt;'Mortgage Info'!$B$6*12,0,PPMT('Mortgage Info'!$B$5/12,C264,'Mortgage Info'!$B$6*12,'Mortgage Info'!$B$8))</f>
        <v>-309.65818604803849</v>
      </c>
      <c r="E264" s="64">
        <f t="shared" si="12"/>
        <v>-43291.264231405439</v>
      </c>
      <c r="F264" s="64">
        <f>IFERROR(IPMT('Mortgage Info'!$B$5/12,C264,'Mortgage Info'!$B$6*12,'Mortgage Info'!$B$8),0)</f>
        <v>-227.59963392098069</v>
      </c>
      <c r="G264" s="64">
        <f t="shared" si="13"/>
        <v>-95858.511140570394</v>
      </c>
      <c r="H264" s="64">
        <f t="shared" si="14"/>
        <v>41708.735768594575</v>
      </c>
      <c r="I264" s="65">
        <v>0</v>
      </c>
    </row>
    <row r="265" spans="3:9" ht="22.25" hidden="1" customHeight="1">
      <c r="C265" s="66">
        <v>260</v>
      </c>
      <c r="D265" s="67">
        <f>IF(C265&gt;'Mortgage Info'!$B$6*12,0,PPMT('Mortgage Info'!$B$5/12,C265,'Mortgage Info'!$B$6*12,'Mortgage Info'!$B$8))</f>
        <v>-311.33550122246533</v>
      </c>
      <c r="E265" s="67">
        <f t="shared" si="12"/>
        <v>-43602.599732627903</v>
      </c>
      <c r="F265" s="67">
        <f>IFERROR(IPMT('Mortgage Info'!$B$5/12,C265,'Mortgage Info'!$B$6*12,'Mortgage Info'!$B$8),0)</f>
        <v>-225.92231874655377</v>
      </c>
      <c r="G265" s="67">
        <f t="shared" si="13"/>
        <v>-96084.433459316948</v>
      </c>
      <c r="H265" s="67">
        <f t="shared" si="14"/>
        <v>41397.400267372112</v>
      </c>
      <c r="I265" s="68">
        <v>0</v>
      </c>
    </row>
    <row r="266" spans="3:9" ht="22.25" hidden="1" customHeight="1">
      <c r="C266" s="63">
        <v>261</v>
      </c>
      <c r="D266" s="64">
        <f>IF(C266&gt;'Mortgage Info'!$B$6*12,0,PPMT('Mortgage Info'!$B$5/12,C266,'Mortgage Info'!$B$6*12,'Mortgage Info'!$B$8))</f>
        <v>-313.02190185408705</v>
      </c>
      <c r="E266" s="64">
        <f t="shared" si="12"/>
        <v>-43915.621634481991</v>
      </c>
      <c r="F266" s="64">
        <f>IFERROR(IPMT('Mortgage Info'!$B$5/12,C266,'Mortgage Info'!$B$6*12,'Mortgage Info'!$B$8),0)</f>
        <v>-224.23591811493216</v>
      </c>
      <c r="G266" s="64">
        <f t="shared" si="13"/>
        <v>-96308.669377431885</v>
      </c>
      <c r="H266" s="64">
        <f t="shared" si="14"/>
        <v>41084.378365518023</v>
      </c>
      <c r="I266" s="65">
        <v>0</v>
      </c>
    </row>
    <row r="267" spans="3:9" ht="22.25" hidden="1" customHeight="1">
      <c r="C267" s="66">
        <v>262</v>
      </c>
      <c r="D267" s="67">
        <f>IF(C267&gt;'Mortgage Info'!$B$6*12,0,PPMT('Mortgage Info'!$B$5/12,C267,'Mortgage Info'!$B$6*12,'Mortgage Info'!$B$8))</f>
        <v>-314.71743715579669</v>
      </c>
      <c r="E267" s="67">
        <f t="shared" si="12"/>
        <v>-44230.339071637791</v>
      </c>
      <c r="F267" s="67">
        <f>IFERROR(IPMT('Mortgage Info'!$B$5/12,C267,'Mortgage Info'!$B$6*12,'Mortgage Info'!$B$8),0)</f>
        <v>-222.54038281322246</v>
      </c>
      <c r="G267" s="67">
        <f t="shared" si="13"/>
        <v>-96531.20976024511</v>
      </c>
      <c r="H267" s="67">
        <f t="shared" si="14"/>
        <v>40769.660928362224</v>
      </c>
      <c r="I267" s="68">
        <v>0</v>
      </c>
    </row>
    <row r="268" spans="3:9" ht="22.25" hidden="1" customHeight="1">
      <c r="C268" s="63">
        <v>263</v>
      </c>
      <c r="D268" s="64">
        <f>IF(C268&gt;'Mortgage Info'!$B$6*12,0,PPMT('Mortgage Info'!$B$5/12,C268,'Mortgage Info'!$B$6*12,'Mortgage Info'!$B$8))</f>
        <v>-316.42215660705727</v>
      </c>
      <c r="E268" s="64">
        <f t="shared" si="12"/>
        <v>-44546.761228244846</v>
      </c>
      <c r="F268" s="64">
        <f>IFERROR(IPMT('Mortgage Info'!$B$5/12,C268,'Mortgage Info'!$B$6*12,'Mortgage Info'!$B$8),0)</f>
        <v>-220.83566336196193</v>
      </c>
      <c r="G268" s="64">
        <f t="shared" si="13"/>
        <v>-96752.045423607065</v>
      </c>
      <c r="H268" s="64">
        <f t="shared" si="14"/>
        <v>40453.238771755168</v>
      </c>
      <c r="I268" s="65">
        <v>0</v>
      </c>
    </row>
    <row r="269" spans="3:9" ht="22.5" customHeight="1">
      <c r="C269" s="66">
        <v>264</v>
      </c>
      <c r="D269" s="67">
        <f>IF(C269&gt;'Mortgage Info'!$B$6*12,0,PPMT('Mortgage Info'!$B$5/12,C269,'Mortgage Info'!$B$6*12,'Mortgage Info'!$B$8))</f>
        <v>-318.13610995534543</v>
      </c>
      <c r="E269" s="67">
        <f t="shared" si="12"/>
        <v>-44864.897338200193</v>
      </c>
      <c r="F269" s="67">
        <f>IFERROR(IPMT('Mortgage Info'!$B$5/12,C269,'Mortgage Info'!$B$6*12,'Mortgage Info'!$B$8),0)</f>
        <v>-219.12171001367372</v>
      </c>
      <c r="G269" s="67">
        <f t="shared" si="13"/>
        <v>-96971.167133620736</v>
      </c>
      <c r="H269" s="67">
        <f t="shared" si="14"/>
        <v>40135.102661799821</v>
      </c>
      <c r="I269" s="68">
        <f>-(G269-G257)*$B$2</f>
        <v>959.20103925350338</v>
      </c>
    </row>
    <row r="270" spans="3:9" ht="22.25" hidden="1" customHeight="1">
      <c r="C270" s="63">
        <v>265</v>
      </c>
      <c r="D270" s="64">
        <f>IF(C270&gt;'Mortgage Info'!$B$6*12,0,PPMT('Mortgage Info'!$B$5/12,C270,'Mortgage Info'!$B$6*12,'Mortgage Info'!$B$8))</f>
        <v>-319.85934721760361</v>
      </c>
      <c r="E270" s="64">
        <f t="shared" si="12"/>
        <v>-45184.7566854178</v>
      </c>
      <c r="F270" s="64">
        <f>IFERROR(IPMT('Mortgage Info'!$B$5/12,C270,'Mortgage Info'!$B$6*12,'Mortgage Info'!$B$8),0)</f>
        <v>-217.39847275141554</v>
      </c>
      <c r="G270" s="64">
        <f t="shared" si="13"/>
        <v>-97188.565606372154</v>
      </c>
      <c r="H270" s="64">
        <f t="shared" si="14"/>
        <v>39815.243314582214</v>
      </c>
      <c r="I270" s="65">
        <v>0</v>
      </c>
    </row>
    <row r="271" spans="3:9" ht="22.25" hidden="1" customHeight="1">
      <c r="C271" s="66">
        <v>266</v>
      </c>
      <c r="D271" s="67">
        <f>IF(C271&gt;'Mortgage Info'!$B$6*12,0,PPMT('Mortgage Info'!$B$5/12,C271,'Mortgage Info'!$B$6*12,'Mortgage Info'!$B$8))</f>
        <v>-321.59191868169893</v>
      </c>
      <c r="E271" s="67">
        <f t="shared" si="12"/>
        <v>-45506.348604099498</v>
      </c>
      <c r="F271" s="67">
        <f>IFERROR(IPMT('Mortgage Info'!$B$5/12,C271,'Mortgage Info'!$B$6*12,'Mortgage Info'!$B$8),0)</f>
        <v>-215.66590128732022</v>
      </c>
      <c r="G271" s="67">
        <f t="shared" si="13"/>
        <v>-97404.231507659468</v>
      </c>
      <c r="H271" s="67">
        <f t="shared" si="14"/>
        <v>39493.651395900517</v>
      </c>
      <c r="I271" s="68">
        <v>0</v>
      </c>
    </row>
    <row r="272" spans="3:9" ht="22.25" hidden="1" customHeight="1">
      <c r="C272" s="63">
        <v>267</v>
      </c>
      <c r="D272" s="64">
        <f>IF(C272&gt;'Mortgage Info'!$B$6*12,0,PPMT('Mortgage Info'!$B$5/12,C272,'Mortgage Info'!$B$6*12,'Mortgage Info'!$B$8))</f>
        <v>-323.33387490789147</v>
      </c>
      <c r="E272" s="64">
        <f t="shared" si="12"/>
        <v>-45829.682479007388</v>
      </c>
      <c r="F272" s="64">
        <f>IFERROR(IPMT('Mortgage Info'!$B$5/12,C272,'Mortgage Info'!$B$6*12,'Mortgage Info'!$B$8),0)</f>
        <v>-213.92394506112768</v>
      </c>
      <c r="G272" s="64">
        <f t="shared" si="13"/>
        <v>-97618.155452720603</v>
      </c>
      <c r="H272" s="64">
        <f t="shared" si="14"/>
        <v>39170.317520992627</v>
      </c>
      <c r="I272" s="65">
        <v>0</v>
      </c>
    </row>
    <row r="273" spans="3:9" ht="22.25" hidden="1" customHeight="1">
      <c r="C273" s="66">
        <v>268</v>
      </c>
      <c r="D273" s="67">
        <f>IF(C273&gt;'Mortgage Info'!$B$6*12,0,PPMT('Mortgage Info'!$B$5/12,C273,'Mortgage Info'!$B$6*12,'Mortgage Info'!$B$8))</f>
        <v>-325.08526673030923</v>
      </c>
      <c r="E273" s="67">
        <f t="shared" si="12"/>
        <v>-46154.767745737699</v>
      </c>
      <c r="F273" s="67">
        <f>IFERROR(IPMT('Mortgage Info'!$B$5/12,C273,'Mortgage Info'!$B$6*12,'Mortgage Info'!$B$8),0)</f>
        <v>-212.17255323870992</v>
      </c>
      <c r="G273" s="67">
        <f t="shared" si="13"/>
        <v>-97830.328005959309</v>
      </c>
      <c r="H273" s="67">
        <f t="shared" si="14"/>
        <v>38845.232254262315</v>
      </c>
      <c r="I273" s="68">
        <v>0</v>
      </c>
    </row>
    <row r="274" spans="3:9" ht="22.25" hidden="1" customHeight="1">
      <c r="C274" s="63">
        <v>269</v>
      </c>
      <c r="D274" s="64">
        <f>IF(C274&gt;'Mortgage Info'!$B$6*12,0,PPMT('Mortgage Info'!$B$5/12,C274,'Mortgage Info'!$B$6*12,'Mortgage Info'!$B$8))</f>
        <v>-326.8461452584317</v>
      </c>
      <c r="E274" s="64">
        <f t="shared" si="12"/>
        <v>-46481.61389099613</v>
      </c>
      <c r="F274" s="64">
        <f>IFERROR(IPMT('Mortgage Info'!$B$5/12,C274,'Mortgage Info'!$B$6*12,'Mortgage Info'!$B$8),0)</f>
        <v>-210.41167471058742</v>
      </c>
      <c r="G274" s="64">
        <f t="shared" si="13"/>
        <v>-98040.739680669896</v>
      </c>
      <c r="H274" s="64">
        <f t="shared" si="14"/>
        <v>38518.386109003884</v>
      </c>
      <c r="I274" s="65">
        <v>0</v>
      </c>
    </row>
    <row r="275" spans="3:9" ht="22.25" hidden="1" customHeight="1">
      <c r="C275" s="66">
        <v>270</v>
      </c>
      <c r="D275" s="67">
        <f>IF(C275&gt;'Mortgage Info'!$B$6*12,0,PPMT('Mortgage Info'!$B$5/12,C275,'Mortgage Info'!$B$6*12,'Mortgage Info'!$B$8))</f>
        <v>-328.61656187858154</v>
      </c>
      <c r="E275" s="67">
        <f t="shared" si="12"/>
        <v>-46810.230452874712</v>
      </c>
      <c r="F275" s="67">
        <f>IFERROR(IPMT('Mortgage Info'!$B$5/12,C275,'Mortgage Info'!$B$6*12,'Mortgage Info'!$B$8),0)</f>
        <v>-208.64125809043759</v>
      </c>
      <c r="G275" s="67">
        <f t="shared" si="13"/>
        <v>-98249.38093876034</v>
      </c>
      <c r="H275" s="67">
        <f t="shared" si="14"/>
        <v>38189.769547125303</v>
      </c>
      <c r="I275" s="68">
        <v>0</v>
      </c>
    </row>
    <row r="276" spans="3:9" ht="22.25" hidden="1" customHeight="1">
      <c r="C276" s="63">
        <v>271</v>
      </c>
      <c r="D276" s="64">
        <f>IF(C276&gt;'Mortgage Info'!$B$6*12,0,PPMT('Mortgage Info'!$B$5/12,C276,'Mortgage Info'!$B$6*12,'Mortgage Info'!$B$8))</f>
        <v>-330.39656825542392</v>
      </c>
      <c r="E276" s="64">
        <f t="shared" si="12"/>
        <v>-47140.627021130138</v>
      </c>
      <c r="F276" s="64">
        <f>IFERROR(IPMT('Mortgage Info'!$B$5/12,C276,'Mortgage Info'!$B$6*12,'Mortgage Info'!$B$8),0)</f>
        <v>-206.86125171359527</v>
      </c>
      <c r="G276" s="64">
        <f t="shared" si="13"/>
        <v>-98456.242190473931</v>
      </c>
      <c r="H276" s="64">
        <f t="shared" si="14"/>
        <v>37859.372978869877</v>
      </c>
      <c r="I276" s="65">
        <v>0</v>
      </c>
    </row>
    <row r="277" spans="3:9" ht="22.25" hidden="1" customHeight="1">
      <c r="C277" s="66">
        <v>272</v>
      </c>
      <c r="D277" s="67">
        <f>IF(C277&gt;'Mortgage Info'!$B$6*12,0,PPMT('Mortgage Info'!$B$5/12,C277,'Mortgage Info'!$B$6*12,'Mortgage Info'!$B$8))</f>
        <v>-332.18621633347408</v>
      </c>
      <c r="E277" s="67">
        <f t="shared" si="12"/>
        <v>-47472.813237463612</v>
      </c>
      <c r="F277" s="67">
        <f>IFERROR(IPMT('Mortgage Info'!$B$5/12,C277,'Mortgage Info'!$B$6*12,'Mortgage Info'!$B$8),0)</f>
        <v>-205.07160363554505</v>
      </c>
      <c r="G277" s="67">
        <f t="shared" si="13"/>
        <v>-98661.313794109476</v>
      </c>
      <c r="H277" s="67">
        <f t="shared" si="14"/>
        <v>37527.186762536403</v>
      </c>
      <c r="I277" s="68">
        <v>0</v>
      </c>
    </row>
    <row r="278" spans="3:9" ht="22.25" hidden="1" customHeight="1">
      <c r="C278" s="63">
        <v>273</v>
      </c>
      <c r="D278" s="64">
        <f>IF(C278&gt;'Mortgage Info'!$B$6*12,0,PPMT('Mortgage Info'!$B$5/12,C278,'Mortgage Info'!$B$6*12,'Mortgage Info'!$B$8))</f>
        <v>-333.98555833861371</v>
      </c>
      <c r="E278" s="64">
        <f t="shared" si="12"/>
        <v>-47806.798795802228</v>
      </c>
      <c r="F278" s="64">
        <f>IFERROR(IPMT('Mortgage Info'!$B$5/12,C278,'Mortgage Info'!$B$6*12,'Mortgage Info'!$B$8),0)</f>
        <v>-203.27226163040544</v>
      </c>
      <c r="G278" s="64">
        <f t="shared" si="13"/>
        <v>-98864.586055739885</v>
      </c>
      <c r="H278" s="64">
        <f t="shared" si="14"/>
        <v>37193.201204197787</v>
      </c>
      <c r="I278" s="65">
        <v>0</v>
      </c>
    </row>
    <row r="279" spans="3:9" ht="22.25" hidden="1" customHeight="1">
      <c r="C279" s="66">
        <v>274</v>
      </c>
      <c r="D279" s="67">
        <f>IF(C279&gt;'Mortgage Info'!$B$6*12,0,PPMT('Mortgage Info'!$B$5/12,C279,'Mortgage Info'!$B$6*12,'Mortgage Info'!$B$8))</f>
        <v>-335.7946467796146</v>
      </c>
      <c r="E279" s="67">
        <f t="shared" si="12"/>
        <v>-48142.593442581841</v>
      </c>
      <c r="F279" s="67">
        <f>IFERROR(IPMT('Mortgage Info'!$B$5/12,C279,'Mortgage Info'!$B$6*12,'Mortgage Info'!$B$8),0)</f>
        <v>-201.46317318940456</v>
      </c>
      <c r="G279" s="67">
        <f t="shared" si="13"/>
        <v>-99066.049228929289</v>
      </c>
      <c r="H279" s="67">
        <f t="shared" si="14"/>
        <v>36857.406557418173</v>
      </c>
      <c r="I279" s="68">
        <v>0</v>
      </c>
    </row>
    <row r="280" spans="3:9" ht="22.25" hidden="1" customHeight="1">
      <c r="C280" s="63">
        <v>275</v>
      </c>
      <c r="D280" s="64">
        <f>IF(C280&gt;'Mortgage Info'!$B$6*12,0,PPMT('Mortgage Info'!$B$5/12,C280,'Mortgage Info'!$B$6*12,'Mortgage Info'!$B$8))</f>
        <v>-337.61353444967085</v>
      </c>
      <c r="E280" s="64">
        <f t="shared" si="12"/>
        <v>-48480.206977031514</v>
      </c>
      <c r="F280" s="64">
        <f>IFERROR(IPMT('Mortgage Info'!$B$5/12,C280,'Mortgage Info'!$B$6*12,'Mortgage Info'!$B$8),0)</f>
        <v>-199.64428551934836</v>
      </c>
      <c r="G280" s="64">
        <f t="shared" si="13"/>
        <v>-99265.693514448634</v>
      </c>
      <c r="H280" s="64">
        <f t="shared" si="14"/>
        <v>36519.793022968501</v>
      </c>
      <c r="I280" s="65">
        <v>0</v>
      </c>
    </row>
    <row r="281" spans="3:9" ht="22.5" customHeight="1">
      <c r="C281" s="66">
        <v>276</v>
      </c>
      <c r="D281" s="67">
        <f>IF(C281&gt;'Mortgage Info'!$B$6*12,0,PPMT('Mortgage Info'!$B$5/12,C281,'Mortgage Info'!$B$6*12,'Mortgage Info'!$B$8))</f>
        <v>-339.44227442793988</v>
      </c>
      <c r="E281" s="67">
        <f t="shared" si="12"/>
        <v>-48819.64925145945</v>
      </c>
      <c r="F281" s="67">
        <f>IFERROR(IPMT('Mortgage Info'!$B$5/12,C281,'Mortgage Info'!$B$6*12,'Mortgage Info'!$B$8),0)</f>
        <v>-197.8155455410793</v>
      </c>
      <c r="G281" s="67">
        <f t="shared" si="13"/>
        <v>-99463.509059989708</v>
      </c>
      <c r="H281" s="67">
        <f t="shared" si="14"/>
        <v>36180.350748540564</v>
      </c>
      <c r="I281" s="68">
        <f>-(G281-G269)*$B$2</f>
        <v>872.31967422914022</v>
      </c>
    </row>
    <row r="282" spans="3:9" ht="22.25" hidden="1" customHeight="1">
      <c r="C282" s="63">
        <v>277</v>
      </c>
      <c r="D282" s="64">
        <f>IF(C282&gt;'Mortgage Info'!$B$6*12,0,PPMT('Mortgage Info'!$B$5/12,C282,'Mortgage Info'!$B$6*12,'Mortgage Info'!$B$8))</f>
        <v>-341.28092008109127</v>
      </c>
      <c r="E282" s="64">
        <f t="shared" si="12"/>
        <v>-49160.930171540538</v>
      </c>
      <c r="F282" s="64">
        <f>IFERROR(IPMT('Mortgage Info'!$B$5/12,C282,'Mortgage Info'!$B$6*12,'Mortgage Info'!$B$8),0)</f>
        <v>-195.976899887928</v>
      </c>
      <c r="G282" s="64">
        <f t="shared" si="13"/>
        <v>-99659.485959877638</v>
      </c>
      <c r="H282" s="64">
        <f t="shared" si="14"/>
        <v>35839.069828459476</v>
      </c>
      <c r="I282" s="65">
        <v>0</v>
      </c>
    </row>
    <row r="283" spans="3:9" ht="22.25" hidden="1" customHeight="1">
      <c r="C283" s="66">
        <v>278</v>
      </c>
      <c r="D283" s="67">
        <f>IF(C283&gt;'Mortgage Info'!$B$6*12,0,PPMT('Mortgage Info'!$B$5/12,C283,'Mortgage Info'!$B$6*12,'Mortgage Info'!$B$8))</f>
        <v>-343.1295250648638</v>
      </c>
      <c r="E283" s="67">
        <f t="shared" si="12"/>
        <v>-49504.0596966054</v>
      </c>
      <c r="F283" s="67">
        <f>IFERROR(IPMT('Mortgage Info'!$B$5/12,C283,'Mortgage Info'!$B$6*12,'Mortgage Info'!$B$8),0)</f>
        <v>-194.12829490415535</v>
      </c>
      <c r="G283" s="67">
        <f t="shared" si="13"/>
        <v>-99853.614254781787</v>
      </c>
      <c r="H283" s="67">
        <f t="shared" si="14"/>
        <v>35495.940303394615</v>
      </c>
      <c r="I283" s="68">
        <v>0</v>
      </c>
    </row>
    <row r="284" spans="3:9" ht="22.25" hidden="1" customHeight="1">
      <c r="C284" s="63">
        <v>279</v>
      </c>
      <c r="D284" s="64">
        <f>IF(C284&gt;'Mortgage Info'!$B$6*12,0,PPMT('Mortgage Info'!$B$5/12,C284,'Mortgage Info'!$B$6*12,'Mortgage Info'!$B$8))</f>
        <v>-344.98814332563177</v>
      </c>
      <c r="E284" s="64">
        <f t="shared" si="12"/>
        <v>-49849.04783993103</v>
      </c>
      <c r="F284" s="64">
        <f>IFERROR(IPMT('Mortgage Info'!$B$5/12,C284,'Mortgage Info'!$B$6*12,'Mortgage Info'!$B$8),0)</f>
        <v>-192.26967664338736</v>
      </c>
      <c r="G284" s="64">
        <f t="shared" si="13"/>
        <v>-100045.88393142517</v>
      </c>
      <c r="H284" s="64">
        <f t="shared" si="14"/>
        <v>35150.952160068984</v>
      </c>
      <c r="I284" s="65">
        <v>0</v>
      </c>
    </row>
    <row r="285" spans="3:9" ht="22.25" hidden="1" customHeight="1">
      <c r="C285" s="66">
        <v>280</v>
      </c>
      <c r="D285" s="67">
        <f>IF(C285&gt;'Mortgage Info'!$B$6*12,0,PPMT('Mortgage Info'!$B$5/12,C285,'Mortgage Info'!$B$6*12,'Mortgage Info'!$B$8))</f>
        <v>-346.85682910197892</v>
      </c>
      <c r="E285" s="67">
        <f t="shared" si="12"/>
        <v>-50195.904669033007</v>
      </c>
      <c r="F285" s="67">
        <f>IFERROR(IPMT('Mortgage Info'!$B$5/12,C285,'Mortgage Info'!$B$6*12,'Mortgage Info'!$B$8),0)</f>
        <v>-190.40099086704018</v>
      </c>
      <c r="G285" s="67">
        <f t="shared" si="13"/>
        <v>-100236.28492229221</v>
      </c>
      <c r="H285" s="67">
        <f t="shared" si="14"/>
        <v>34804.095330967008</v>
      </c>
      <c r="I285" s="68">
        <v>0</v>
      </c>
    </row>
    <row r="286" spans="3:9" ht="22.25" hidden="1" customHeight="1">
      <c r="C286" s="63">
        <v>281</v>
      </c>
      <c r="D286" s="64">
        <f>IF(C286&gt;'Mortgage Info'!$B$6*12,0,PPMT('Mortgage Info'!$B$5/12,C286,'Mortgage Info'!$B$6*12,'Mortgage Info'!$B$8))</f>
        <v>-348.73563692628136</v>
      </c>
      <c r="E286" s="64">
        <f t="shared" si="12"/>
        <v>-50544.640305959285</v>
      </c>
      <c r="F286" s="64">
        <f>IFERROR(IPMT('Mortgage Info'!$B$5/12,C286,'Mortgage Info'!$B$6*12,'Mortgage Info'!$B$8),0)</f>
        <v>-188.52218304273779</v>
      </c>
      <c r="G286" s="64">
        <f t="shared" si="13"/>
        <v>-100424.80710533494</v>
      </c>
      <c r="H286" s="64">
        <f t="shared" si="14"/>
        <v>34455.35969404073</v>
      </c>
      <c r="I286" s="65">
        <v>0</v>
      </c>
    </row>
    <row r="287" spans="3:9" ht="22.25" hidden="1" customHeight="1">
      <c r="C287" s="66">
        <v>282</v>
      </c>
      <c r="D287" s="67">
        <f>IF(C287&gt;'Mortgage Info'!$B$6*12,0,PPMT('Mortgage Info'!$B$5/12,C287,'Mortgage Info'!$B$6*12,'Mortgage Info'!$B$8))</f>
        <v>-350.62462162629868</v>
      </c>
      <c r="E287" s="67">
        <f t="shared" si="12"/>
        <v>-50895.26492758558</v>
      </c>
      <c r="F287" s="67">
        <f>IFERROR(IPMT('Mortgage Info'!$B$5/12,C287,'Mortgage Info'!$B$6*12,'Mortgage Info'!$B$8),0)</f>
        <v>-186.63319834272042</v>
      </c>
      <c r="G287" s="67">
        <f t="shared" si="13"/>
        <v>-100611.44030367766</v>
      </c>
      <c r="H287" s="67">
        <f t="shared" si="14"/>
        <v>34104.735072414434</v>
      </c>
      <c r="I287" s="68">
        <v>0</v>
      </c>
    </row>
    <row r="288" spans="3:9" ht="22.25" hidden="1" customHeight="1">
      <c r="C288" s="63">
        <v>283</v>
      </c>
      <c r="D288" s="64">
        <f>IF(C288&gt;'Mortgage Info'!$B$6*12,0,PPMT('Mortgage Info'!$B$5/12,C288,'Mortgage Info'!$B$6*12,'Mortgage Info'!$B$8))</f>
        <v>-352.52383832677452</v>
      </c>
      <c r="E288" s="64">
        <f t="shared" si="12"/>
        <v>-51247.788765912352</v>
      </c>
      <c r="F288" s="64">
        <f>IFERROR(IPMT('Mortgage Info'!$B$5/12,C288,'Mortgage Info'!$B$6*12,'Mortgage Info'!$B$8),0)</f>
        <v>-184.73398164224463</v>
      </c>
      <c r="G288" s="64">
        <f t="shared" si="13"/>
        <v>-100796.17428531991</v>
      </c>
      <c r="H288" s="64">
        <f t="shared" si="14"/>
        <v>33752.211234087663</v>
      </c>
      <c r="I288" s="65">
        <v>0</v>
      </c>
    </row>
    <row r="289" spans="3:9" ht="22.25" hidden="1" customHeight="1">
      <c r="C289" s="66">
        <v>284</v>
      </c>
      <c r="D289" s="67">
        <f>IF(C289&gt;'Mortgage Info'!$B$6*12,0,PPMT('Mortgage Info'!$B$5/12,C289,'Mortgage Info'!$B$6*12,'Mortgage Info'!$B$8))</f>
        <v>-354.43334245104455</v>
      </c>
      <c r="E289" s="67">
        <f t="shared" si="12"/>
        <v>-51602.222108363399</v>
      </c>
      <c r="F289" s="67">
        <f>IFERROR(IPMT('Mortgage Info'!$B$5/12,C289,'Mortgage Info'!$B$6*12,'Mortgage Info'!$B$8),0)</f>
        <v>-182.8244775179746</v>
      </c>
      <c r="G289" s="67">
        <f t="shared" si="13"/>
        <v>-100978.99876283789</v>
      </c>
      <c r="H289" s="67">
        <f t="shared" si="14"/>
        <v>33397.777891636615</v>
      </c>
      <c r="I289" s="68">
        <v>0</v>
      </c>
    </row>
    <row r="290" spans="3:9" ht="22.25" hidden="1" customHeight="1">
      <c r="C290" s="63">
        <v>285</v>
      </c>
      <c r="D290" s="64">
        <f>IF(C290&gt;'Mortgage Info'!$B$6*12,0,PPMT('Mortgage Info'!$B$5/12,C290,'Mortgage Info'!$B$6*12,'Mortgage Info'!$B$8))</f>
        <v>-356.35318972265435</v>
      </c>
      <c r="E290" s="64">
        <f t="shared" si="12"/>
        <v>-51958.575298086056</v>
      </c>
      <c r="F290" s="64">
        <f>IFERROR(IPMT('Mortgage Info'!$B$5/12,C290,'Mortgage Info'!$B$6*12,'Mortgage Info'!$B$8),0)</f>
        <v>-180.9046302463648</v>
      </c>
      <c r="G290" s="64">
        <f t="shared" si="13"/>
        <v>-101159.90339308426</v>
      </c>
      <c r="H290" s="64">
        <f t="shared" si="14"/>
        <v>33041.424701913958</v>
      </c>
      <c r="I290" s="65">
        <v>0</v>
      </c>
    </row>
    <row r="291" spans="3:9" ht="22.25" hidden="1" customHeight="1">
      <c r="C291" s="66">
        <v>286</v>
      </c>
      <c r="D291" s="67">
        <f>IF(C291&gt;'Mortgage Info'!$B$6*12,0,PPMT('Mortgage Info'!$B$5/12,C291,'Mortgage Info'!$B$6*12,'Mortgage Info'!$B$8))</f>
        <v>-358.28343616698538</v>
      </c>
      <c r="E291" s="67">
        <f t="shared" si="12"/>
        <v>-52316.858734253045</v>
      </c>
      <c r="F291" s="67">
        <f>IFERROR(IPMT('Mortgage Info'!$B$5/12,C291,'Mortgage Info'!$B$6*12,'Mortgage Info'!$B$8),0)</f>
        <v>-178.97438380203374</v>
      </c>
      <c r="G291" s="67">
        <f t="shared" si="13"/>
        <v>-101338.87777688629</v>
      </c>
      <c r="H291" s="67">
        <f t="shared" si="14"/>
        <v>32683.141265746974</v>
      </c>
      <c r="I291" s="68">
        <v>0</v>
      </c>
    </row>
    <row r="292" spans="3:9" ht="22.25" hidden="1" customHeight="1">
      <c r="C292" s="63">
        <v>287</v>
      </c>
      <c r="D292" s="64">
        <f>IF(C292&gt;'Mortgage Info'!$B$6*12,0,PPMT('Mortgage Info'!$B$5/12,C292,'Mortgage Info'!$B$6*12,'Mortgage Info'!$B$8))</f>
        <v>-360.22413811288993</v>
      </c>
      <c r="E292" s="64">
        <f t="shared" si="12"/>
        <v>-52677.082872365936</v>
      </c>
      <c r="F292" s="64">
        <f>IFERROR(IPMT('Mortgage Info'!$B$5/12,C292,'Mortgage Info'!$B$6*12,'Mortgage Info'!$B$8),0)</f>
        <v>-177.03368185612925</v>
      </c>
      <c r="G292" s="64">
        <f t="shared" si="13"/>
        <v>-101515.91145874243</v>
      </c>
      <c r="H292" s="64">
        <f t="shared" si="14"/>
        <v>32322.917127634082</v>
      </c>
      <c r="I292" s="65">
        <v>0</v>
      </c>
    </row>
    <row r="293" spans="3:9" ht="22.5" customHeight="1">
      <c r="C293" s="66">
        <v>288</v>
      </c>
      <c r="D293" s="67">
        <f>IF(C293&gt;'Mortgage Info'!$B$6*12,0,PPMT('Mortgage Info'!$B$5/12,C293,'Mortgage Info'!$B$6*12,'Mortgage Info'!$B$8))</f>
        <v>-362.17535219433472</v>
      </c>
      <c r="E293" s="67">
        <f t="shared" si="12"/>
        <v>-53039.258224560268</v>
      </c>
      <c r="F293" s="67">
        <f>IFERROR(IPMT('Mortgage Info'!$B$5/12,C293,'Mortgage Info'!$B$6*12,'Mortgage Info'!$B$8),0)</f>
        <v>-175.08246777468443</v>
      </c>
      <c r="G293" s="67">
        <f t="shared" si="13"/>
        <v>-101690.99392651711</v>
      </c>
      <c r="H293" s="67">
        <f t="shared" si="14"/>
        <v>31960.741775439747</v>
      </c>
      <c r="I293" s="68">
        <f>-(G293-G281)*$B$2</f>
        <v>779.61970328459131</v>
      </c>
    </row>
    <row r="294" spans="3:9" ht="22.25" hidden="1" customHeight="1">
      <c r="C294" s="63">
        <v>289</v>
      </c>
      <c r="D294" s="64">
        <f>IF(C294&gt;'Mortgage Info'!$B$6*12,0,PPMT('Mortgage Info'!$B$5/12,C294,'Mortgage Info'!$B$6*12,'Mortgage Info'!$B$8))</f>
        <v>-364.13713535205403</v>
      </c>
      <c r="E294" s="64">
        <f t="shared" si="12"/>
        <v>-53403.39535991232</v>
      </c>
      <c r="F294" s="64">
        <f>IFERROR(IPMT('Mortgage Info'!$B$5/12,C294,'Mortgage Info'!$B$6*12,'Mortgage Info'!$B$8),0)</f>
        <v>-173.12068461696509</v>
      </c>
      <c r="G294" s="64">
        <f t="shared" si="13"/>
        <v>-101864.11461113408</v>
      </c>
      <c r="H294" s="64">
        <f t="shared" si="14"/>
        <v>31596.604640087691</v>
      </c>
      <c r="I294" s="65">
        <v>0</v>
      </c>
    </row>
    <row r="295" spans="3:9" ht="22.25" hidden="1" customHeight="1">
      <c r="C295" s="66">
        <v>290</v>
      </c>
      <c r="D295" s="67">
        <f>IF(C295&gt;'Mortgage Info'!$B$6*12,0,PPMT('Mortgage Info'!$B$5/12,C295,'Mortgage Info'!$B$6*12,'Mortgage Info'!$B$8))</f>
        <v>-366.10954483521095</v>
      </c>
      <c r="E295" s="67">
        <f t="shared" si="12"/>
        <v>-53769.504904747533</v>
      </c>
      <c r="F295" s="67">
        <f>IFERROR(IPMT('Mortgage Info'!$B$5/12,C295,'Mortgage Info'!$B$6*12,'Mortgage Info'!$B$8),0)</f>
        <v>-171.14827513380814</v>
      </c>
      <c r="G295" s="67">
        <f t="shared" si="13"/>
        <v>-102035.26288626788</v>
      </c>
      <c r="H295" s="67">
        <f t="shared" si="14"/>
        <v>31230.495095252481</v>
      </c>
      <c r="I295" s="68">
        <v>0</v>
      </c>
    </row>
    <row r="296" spans="3:9" ht="22.25" hidden="1" customHeight="1">
      <c r="C296" s="63">
        <v>291</v>
      </c>
      <c r="D296" s="64">
        <f>IF(C296&gt;'Mortgage Info'!$B$6*12,0,PPMT('Mortgage Info'!$B$5/12,C296,'Mortgage Info'!$B$6*12,'Mortgage Info'!$B$8))</f>
        <v>-368.09263820306847</v>
      </c>
      <c r="E296" s="64">
        <f t="shared" si="12"/>
        <v>-54137.5975429506</v>
      </c>
      <c r="F296" s="64">
        <f>IFERROR(IPMT('Mortgage Info'!$B$5/12,C296,'Mortgage Info'!$B$6*12,'Mortgage Info'!$B$8),0)</f>
        <v>-169.16518176595076</v>
      </c>
      <c r="G296" s="64">
        <f t="shared" si="13"/>
        <v>-102204.42806803383</v>
      </c>
      <c r="H296" s="64">
        <f t="shared" si="14"/>
        <v>30862.402457049411</v>
      </c>
      <c r="I296" s="65">
        <v>0</v>
      </c>
    </row>
    <row r="297" spans="3:9" ht="22.25" hidden="1" customHeight="1">
      <c r="C297" s="66">
        <v>292</v>
      </c>
      <c r="D297" s="67">
        <f>IF(C297&gt;'Mortgage Info'!$B$6*12,0,PPMT('Mortgage Info'!$B$5/12,C297,'Mortgage Info'!$B$6*12,'Mortgage Info'!$B$8))</f>
        <v>-370.08647332666834</v>
      </c>
      <c r="E297" s="67">
        <f t="shared" si="12"/>
        <v>-54507.684016277271</v>
      </c>
      <c r="F297" s="67">
        <f>IFERROR(IPMT('Mortgage Info'!$B$5/12,C297,'Mortgage Info'!$B$6*12,'Mortgage Info'!$B$8),0)</f>
        <v>-167.17134664235081</v>
      </c>
      <c r="G297" s="67">
        <f t="shared" si="13"/>
        <v>-102371.59941467618</v>
      </c>
      <c r="H297" s="67">
        <f t="shared" si="14"/>
        <v>30492.315983722743</v>
      </c>
      <c r="I297" s="68">
        <v>0</v>
      </c>
    </row>
    <row r="298" spans="3:9" ht="22.25" hidden="1" customHeight="1">
      <c r="C298" s="63">
        <v>293</v>
      </c>
      <c r="D298" s="64">
        <f>IF(C298&gt;'Mortgage Info'!$B$6*12,0,PPMT('Mortgage Info'!$B$5/12,C298,'Mortgage Info'!$B$6*12,'Mortgage Info'!$B$8))</f>
        <v>-372.09110839052113</v>
      </c>
      <c r="E298" s="64">
        <f t="shared" si="12"/>
        <v>-54879.775124667794</v>
      </c>
      <c r="F298" s="64">
        <f>IFERROR(IPMT('Mortgage Info'!$B$5/12,C298,'Mortgage Info'!$B$6*12,'Mortgage Info'!$B$8),0)</f>
        <v>-165.16671157849802</v>
      </c>
      <c r="G298" s="64">
        <f t="shared" si="13"/>
        <v>-102536.76612625468</v>
      </c>
      <c r="H298" s="64">
        <f t="shared" si="14"/>
        <v>30120.224875332224</v>
      </c>
      <c r="I298" s="65">
        <v>0</v>
      </c>
    </row>
    <row r="299" spans="3:9" ht="22.25" hidden="1" customHeight="1">
      <c r="C299" s="66">
        <v>294</v>
      </c>
      <c r="D299" s="67">
        <f>IF(C299&gt;'Mortgage Info'!$B$6*12,0,PPMT('Mortgage Info'!$B$5/12,C299,'Mortgage Info'!$B$6*12,'Mortgage Info'!$B$8))</f>
        <v>-374.10660189430314</v>
      </c>
      <c r="E299" s="67">
        <f t="shared" si="12"/>
        <v>-55253.881726562096</v>
      </c>
      <c r="F299" s="67">
        <f>IFERROR(IPMT('Mortgage Info'!$B$5/12,C299,'Mortgage Info'!$B$6*12,'Mortgage Info'!$B$8),0)</f>
        <v>-163.15121807471604</v>
      </c>
      <c r="G299" s="67">
        <f t="shared" si="13"/>
        <v>-102699.9173443294</v>
      </c>
      <c r="H299" s="67">
        <f t="shared" si="14"/>
        <v>29746.118273437922</v>
      </c>
      <c r="I299" s="68">
        <v>0</v>
      </c>
    </row>
    <row r="300" spans="3:9" ht="22.25" hidden="1" customHeight="1">
      <c r="C300" s="63">
        <v>295</v>
      </c>
      <c r="D300" s="64">
        <f>IF(C300&gt;'Mortgage Info'!$B$6*12,0,PPMT('Mortgage Info'!$B$5/12,C300,'Mortgage Info'!$B$6*12,'Mortgage Info'!$B$8))</f>
        <v>-376.13301265456386</v>
      </c>
      <c r="E300" s="64">
        <f t="shared" si="12"/>
        <v>-55630.014739216662</v>
      </c>
      <c r="F300" s="64">
        <f>IFERROR(IPMT('Mortgage Info'!$B$5/12,C300,'Mortgage Info'!$B$6*12,'Mortgage Info'!$B$8),0)</f>
        <v>-161.12480731445521</v>
      </c>
      <c r="G300" s="64">
        <f t="shared" si="13"/>
        <v>-102861.04215164385</v>
      </c>
      <c r="H300" s="64">
        <f t="shared" si="14"/>
        <v>29369.985260783356</v>
      </c>
      <c r="I300" s="65">
        <v>0</v>
      </c>
    </row>
    <row r="301" spans="3:9" ht="22.25" hidden="1" customHeight="1">
      <c r="C301" s="66">
        <v>296</v>
      </c>
      <c r="D301" s="67">
        <f>IF(C301&gt;'Mortgage Info'!$B$6*12,0,PPMT('Mortgage Info'!$B$5/12,C301,'Mortgage Info'!$B$6*12,'Mortgage Info'!$B$8))</f>
        <v>-378.17039980644284</v>
      </c>
      <c r="E301" s="67">
        <f t="shared" si="12"/>
        <v>-56008.185139023102</v>
      </c>
      <c r="F301" s="67">
        <f>IFERROR(IPMT('Mortgage Info'!$B$5/12,C301,'Mortgage Info'!$B$6*12,'Mortgage Info'!$B$8),0)</f>
        <v>-159.08742016257631</v>
      </c>
      <c r="G301" s="67">
        <f t="shared" si="13"/>
        <v>-103020.12957180642</v>
      </c>
      <c r="H301" s="67">
        <f t="shared" si="14"/>
        <v>28991.814860976912</v>
      </c>
      <c r="I301" s="68">
        <v>0</v>
      </c>
    </row>
    <row r="302" spans="3:9" ht="22.25" hidden="1" customHeight="1">
      <c r="C302" s="63">
        <v>297</v>
      </c>
      <c r="D302" s="64">
        <f>IF(C302&gt;'Mortgage Info'!$B$6*12,0,PPMT('Mortgage Info'!$B$5/12,C302,'Mortgage Info'!$B$6*12,'Mortgage Info'!$B$8))</f>
        <v>-380.21882280539438</v>
      </c>
      <c r="E302" s="64">
        <f t="shared" si="12"/>
        <v>-56388.403961828495</v>
      </c>
      <c r="F302" s="64">
        <f>IFERROR(IPMT('Mortgage Info'!$B$5/12,C302,'Mortgage Info'!$B$6*12,'Mortgage Info'!$B$8),0)</f>
        <v>-157.03899716362477</v>
      </c>
      <c r="G302" s="64">
        <f t="shared" si="13"/>
        <v>-103177.16856897004</v>
      </c>
      <c r="H302" s="64">
        <f t="shared" si="14"/>
        <v>28611.596038171519</v>
      </c>
      <c r="I302" s="65">
        <v>0</v>
      </c>
    </row>
    <row r="303" spans="3:9" ht="22.25" hidden="1" customHeight="1">
      <c r="C303" s="66">
        <v>298</v>
      </c>
      <c r="D303" s="67">
        <f>IF(C303&gt;'Mortgage Info'!$B$6*12,0,PPMT('Mortgage Info'!$B$5/12,C303,'Mortgage Info'!$B$6*12,'Mortgage Info'!$B$8))</f>
        <v>-382.27834142892362</v>
      </c>
      <c r="E303" s="67">
        <f t="shared" si="12"/>
        <v>-56770.682303257418</v>
      </c>
      <c r="F303" s="67">
        <f>IFERROR(IPMT('Mortgage Info'!$B$5/12,C303,'Mortgage Info'!$B$6*12,'Mortgage Info'!$B$8),0)</f>
        <v>-154.97947854009553</v>
      </c>
      <c r="G303" s="67">
        <f t="shared" si="13"/>
        <v>-103332.14804751014</v>
      </c>
      <c r="H303" s="67">
        <f t="shared" si="14"/>
        <v>28229.317696742597</v>
      </c>
      <c r="I303" s="68">
        <v>0</v>
      </c>
    </row>
    <row r="304" spans="3:9" ht="22.25" hidden="1" customHeight="1">
      <c r="C304" s="63">
        <v>299</v>
      </c>
      <c r="D304" s="64">
        <f>IF(C304&gt;'Mortgage Info'!$B$6*12,0,PPMT('Mortgage Info'!$B$5/12,C304,'Mortgage Info'!$B$6*12,'Mortgage Info'!$B$8))</f>
        <v>-384.34901577833034</v>
      </c>
      <c r="E304" s="64">
        <f t="shared" si="12"/>
        <v>-57155.031319035748</v>
      </c>
      <c r="F304" s="64">
        <f>IFERROR(IPMT('Mortgage Info'!$B$5/12,C304,'Mortgage Info'!$B$6*12,'Mortgage Info'!$B$8),0)</f>
        <v>-152.90880419068887</v>
      </c>
      <c r="G304" s="64">
        <f t="shared" si="13"/>
        <v>-103485.05685170084</v>
      </c>
      <c r="H304" s="64">
        <f t="shared" si="14"/>
        <v>27844.968680964266</v>
      </c>
      <c r="I304" s="65">
        <v>0</v>
      </c>
    </row>
    <row r="305" spans="3:9" ht="22.5" customHeight="1">
      <c r="C305" s="66">
        <v>300</v>
      </c>
      <c r="D305" s="67">
        <f>IF(C305&gt;'Mortgage Info'!$B$6*12,0,PPMT('Mortgage Info'!$B$5/12,C305,'Mortgage Info'!$B$6*12,'Mortgage Info'!$B$8))</f>
        <v>-386.43090628046292</v>
      </c>
      <c r="E305" s="67">
        <f t="shared" si="12"/>
        <v>-57541.462225316209</v>
      </c>
      <c r="F305" s="67">
        <f>IFERROR(IPMT('Mortgage Info'!$B$5/12,C305,'Mortgage Info'!$B$6*12,'Mortgage Info'!$B$8),0)</f>
        <v>-150.82691368855626</v>
      </c>
      <c r="G305" s="67">
        <f t="shared" si="13"/>
        <v>-103635.88376538939</v>
      </c>
      <c r="H305" s="67">
        <f t="shared" si="14"/>
        <v>27458.537774683802</v>
      </c>
      <c r="I305" s="68">
        <f>-(G305-G293)*$B$2</f>
        <v>680.7114436052957</v>
      </c>
    </row>
    <row r="306" spans="3:9" ht="22.25" hidden="1" customHeight="1">
      <c r="C306" s="63">
        <v>301</v>
      </c>
      <c r="D306" s="64">
        <f>IF(C306&gt;'Mortgage Info'!$B$6*12,0,PPMT('Mortgage Info'!$B$5/12,C306,'Mortgage Info'!$B$6*12,'Mortgage Info'!$B$8))</f>
        <v>-388.52407368948212</v>
      </c>
      <c r="E306" s="64">
        <f t="shared" si="12"/>
        <v>-57929.986299005694</v>
      </c>
      <c r="F306" s="64">
        <f>IFERROR(IPMT('Mortgage Info'!$B$5/12,C306,'Mortgage Info'!$B$6*12,'Mortgage Info'!$B$8),0)</f>
        <v>-148.73374627953706</v>
      </c>
      <c r="G306" s="64">
        <f t="shared" si="13"/>
        <v>-103784.61751166893</v>
      </c>
      <c r="H306" s="64">
        <f t="shared" si="14"/>
        <v>27070.013700994321</v>
      </c>
      <c r="I306" s="65">
        <v>0</v>
      </c>
    </row>
    <row r="307" spans="3:9" ht="22.25" hidden="1" customHeight="1">
      <c r="C307" s="66">
        <v>302</v>
      </c>
      <c r="D307" s="67">
        <f>IF(C307&gt;'Mortgage Info'!$B$6*12,0,PPMT('Mortgage Info'!$B$5/12,C307,'Mortgage Info'!$B$6*12,'Mortgage Info'!$B$8))</f>
        <v>-390.62857908863344</v>
      </c>
      <c r="E307" s="67">
        <f t="shared" si="12"/>
        <v>-58320.614878094326</v>
      </c>
      <c r="F307" s="67">
        <f>IFERROR(IPMT('Mortgage Info'!$B$5/12,C307,'Mortgage Info'!$B$6*12,'Mortgage Info'!$B$8),0)</f>
        <v>-146.62924088038574</v>
      </c>
      <c r="G307" s="67">
        <f t="shared" si="13"/>
        <v>-103931.24675254931</v>
      </c>
      <c r="H307" s="67">
        <f t="shared" si="14"/>
        <v>26679.385121905689</v>
      </c>
      <c r="I307" s="68">
        <v>0</v>
      </c>
    </row>
    <row r="308" spans="3:9" ht="22.25" hidden="1" customHeight="1">
      <c r="C308" s="63">
        <v>303</v>
      </c>
      <c r="D308" s="64">
        <f>IF(C308&gt;'Mortgage Info'!$B$6*12,0,PPMT('Mortgage Info'!$B$5/12,C308,'Mortgage Info'!$B$6*12,'Mortgage Info'!$B$8))</f>
        <v>-392.74448389203019</v>
      </c>
      <c r="E308" s="64">
        <f t="shared" si="12"/>
        <v>-58713.359361986353</v>
      </c>
      <c r="F308" s="64">
        <f>IFERROR(IPMT('Mortgage Info'!$B$5/12,C308,'Mortgage Info'!$B$6*12,'Mortgage Info'!$B$8),0)</f>
        <v>-144.51333607698896</v>
      </c>
      <c r="G308" s="64">
        <f t="shared" si="13"/>
        <v>-104075.7600886263</v>
      </c>
      <c r="H308" s="64">
        <f t="shared" si="14"/>
        <v>26286.640638013658</v>
      </c>
      <c r="I308" s="65">
        <v>0</v>
      </c>
    </row>
    <row r="309" spans="3:9" ht="22.25" hidden="1" customHeight="1">
      <c r="C309" s="66">
        <v>304</v>
      </c>
      <c r="D309" s="67">
        <f>IF(C309&gt;'Mortgage Info'!$B$6*12,0,PPMT('Mortgage Info'!$B$5/12,C309,'Mortgage Info'!$B$6*12,'Mortgage Info'!$B$8))</f>
        <v>-394.8718498464454</v>
      </c>
      <c r="E309" s="67">
        <f t="shared" si="12"/>
        <v>-59108.231211832797</v>
      </c>
      <c r="F309" s="67">
        <f>IFERROR(IPMT('Mortgage Info'!$B$5/12,C309,'Mortgage Info'!$B$6*12,'Mortgage Info'!$B$8),0)</f>
        <v>-142.38597012257381</v>
      </c>
      <c r="G309" s="67">
        <f t="shared" si="13"/>
        <v>-104218.14605874887</v>
      </c>
      <c r="H309" s="67">
        <f t="shared" si="14"/>
        <v>25891.768788167214</v>
      </c>
      <c r="I309" s="68">
        <v>0</v>
      </c>
    </row>
    <row r="310" spans="3:9" ht="22.25" hidden="1" customHeight="1">
      <c r="C310" s="63">
        <v>305</v>
      </c>
      <c r="D310" s="64">
        <f>IF(C310&gt;'Mortgage Info'!$B$6*12,0,PPMT('Mortgage Info'!$B$5/12,C310,'Mortgage Info'!$B$6*12,'Mortgage Info'!$B$8))</f>
        <v>-397.01073903311362</v>
      </c>
      <c r="E310" s="64">
        <f t="shared" si="12"/>
        <v>-59505.241950865908</v>
      </c>
      <c r="F310" s="64">
        <f>IFERROR(IPMT('Mortgage Info'!$B$5/12,C310,'Mortgage Info'!$B$6*12,'Mortgage Info'!$B$8),0)</f>
        <v>-140.24708093590556</v>
      </c>
      <c r="G310" s="64">
        <f t="shared" si="13"/>
        <v>-104358.39313968478</v>
      </c>
      <c r="H310" s="64">
        <f t="shared" si="14"/>
        <v>25494.7580491341</v>
      </c>
      <c r="I310" s="65">
        <v>0</v>
      </c>
    </row>
    <row r="311" spans="3:9" ht="22.25" hidden="1" customHeight="1">
      <c r="C311" s="66">
        <v>306</v>
      </c>
      <c r="D311" s="67">
        <f>IF(C311&gt;'Mortgage Info'!$B$6*12,0,PPMT('Mortgage Info'!$B$5/12,C311,'Mortgage Info'!$B$6*12,'Mortgage Info'!$B$8))</f>
        <v>-399.16121386954296</v>
      </c>
      <c r="E311" s="67">
        <f t="shared" si="12"/>
        <v>-59904.40316473545</v>
      </c>
      <c r="F311" s="67">
        <f>IFERROR(IPMT('Mortgage Info'!$B$5/12,C311,'Mortgage Info'!$B$6*12,'Mortgage Info'!$B$8),0)</f>
        <v>-138.09660609947619</v>
      </c>
      <c r="G311" s="67">
        <f t="shared" si="13"/>
        <v>-104496.48974578426</v>
      </c>
      <c r="H311" s="67">
        <f t="shared" si="14"/>
        <v>25095.596835264558</v>
      </c>
      <c r="I311" s="68">
        <v>0</v>
      </c>
    </row>
    <row r="312" spans="3:9" ht="22.25" hidden="1" customHeight="1">
      <c r="C312" s="63">
        <v>307</v>
      </c>
      <c r="D312" s="64">
        <f>IF(C312&gt;'Mortgage Info'!$B$6*12,0,PPMT('Mortgage Info'!$B$5/12,C312,'Mortgage Info'!$B$6*12,'Mortgage Info'!$B$8))</f>
        <v>-401.32333711133634</v>
      </c>
      <c r="E312" s="64">
        <f t="shared" si="12"/>
        <v>-60305.726501846788</v>
      </c>
      <c r="F312" s="64">
        <f>IFERROR(IPMT('Mortgage Info'!$B$5/12,C312,'Mortgage Info'!$B$6*12,'Mortgage Info'!$B$8),0)</f>
        <v>-135.93448285768284</v>
      </c>
      <c r="G312" s="64">
        <f t="shared" si="13"/>
        <v>-104632.42422864195</v>
      </c>
      <c r="H312" s="64">
        <f t="shared" si="14"/>
        <v>24694.273498153223</v>
      </c>
      <c r="I312" s="65">
        <v>0</v>
      </c>
    </row>
    <row r="313" spans="3:9" ht="22.25" hidden="1" customHeight="1">
      <c r="C313" s="66">
        <v>308</v>
      </c>
      <c r="D313" s="67">
        <f>IF(C313&gt;'Mortgage Info'!$B$6*12,0,PPMT('Mortgage Info'!$B$5/12,C313,'Mortgage Info'!$B$6*12,'Mortgage Info'!$B$8))</f>
        <v>-403.49717185402272</v>
      </c>
      <c r="E313" s="67">
        <f t="shared" si="12"/>
        <v>-60709.223673700813</v>
      </c>
      <c r="F313" s="67">
        <f>IFERROR(IPMT('Mortgage Info'!$B$5/12,C313,'Mortgage Info'!$B$6*12,'Mortgage Info'!$B$8),0)</f>
        <v>-133.7606481149964</v>
      </c>
      <c r="G313" s="67">
        <f t="shared" si="13"/>
        <v>-104766.18487675695</v>
      </c>
      <c r="H313" s="67">
        <f t="shared" si="14"/>
        <v>24290.776326299201</v>
      </c>
      <c r="I313" s="68">
        <v>0</v>
      </c>
    </row>
    <row r="314" spans="3:9" ht="22.25" hidden="1" customHeight="1">
      <c r="C314" s="63">
        <v>309</v>
      </c>
      <c r="D314" s="64">
        <f>IF(C314&gt;'Mortgage Info'!$B$6*12,0,PPMT('Mortgage Info'!$B$5/12,C314,'Mortgage Info'!$B$6*12,'Mortgage Info'!$B$8))</f>
        <v>-405.68278153489865</v>
      </c>
      <c r="E314" s="64">
        <f t="shared" si="12"/>
        <v>-61114.906455235709</v>
      </c>
      <c r="F314" s="64">
        <f>IFERROR(IPMT('Mortgage Info'!$B$5/12,C314,'Mortgage Info'!$B$6*12,'Mortgage Info'!$B$8),0)</f>
        <v>-131.57503843412047</v>
      </c>
      <c r="G314" s="64">
        <f t="shared" si="13"/>
        <v>-104897.75991519107</v>
      </c>
      <c r="H314" s="64">
        <f t="shared" si="14"/>
        <v>23885.093544764302</v>
      </c>
      <c r="I314" s="65">
        <v>0</v>
      </c>
    </row>
    <row r="315" spans="3:9" ht="22.25" hidden="1" customHeight="1">
      <c r="C315" s="66">
        <v>310</v>
      </c>
      <c r="D315" s="67">
        <f>IF(C315&gt;'Mortgage Info'!$B$6*12,0,PPMT('Mortgage Info'!$B$5/12,C315,'Mortgage Info'!$B$6*12,'Mortgage Info'!$B$8))</f>
        <v>-407.88022993487942</v>
      </c>
      <c r="E315" s="67">
        <f t="shared" si="12"/>
        <v>-61522.786685170591</v>
      </c>
      <c r="F315" s="67">
        <f>IFERROR(IPMT('Mortgage Info'!$B$5/12,C315,'Mortgage Info'!$B$6*12,'Mortgage Info'!$B$8),0)</f>
        <v>-129.37759003413979</v>
      </c>
      <c r="G315" s="67">
        <f t="shared" si="13"/>
        <v>-105027.13750522521</v>
      </c>
      <c r="H315" s="67">
        <f t="shared" si="14"/>
        <v>23477.213314829423</v>
      </c>
      <c r="I315" s="68">
        <v>0</v>
      </c>
    </row>
    <row r="316" spans="3:9" ht="22.25" hidden="1" customHeight="1">
      <c r="C316" s="63">
        <v>311</v>
      </c>
      <c r="D316" s="64">
        <f>IF(C316&gt;'Mortgage Info'!$B$6*12,0,PPMT('Mortgage Info'!$B$5/12,C316,'Mortgage Info'!$B$6*12,'Mortgage Info'!$B$8))</f>
        <v>-410.08958118036003</v>
      </c>
      <c r="E316" s="64">
        <f t="shared" si="12"/>
        <v>-61932.876266350948</v>
      </c>
      <c r="F316" s="64">
        <f>IFERROR(IPMT('Mortgage Info'!$B$5/12,C316,'Mortgage Info'!$B$6*12,'Mortgage Info'!$B$8),0)</f>
        <v>-127.16823878865918</v>
      </c>
      <c r="G316" s="64">
        <f t="shared" si="13"/>
        <v>-105154.30574401387</v>
      </c>
      <c r="H316" s="64">
        <f t="shared" si="14"/>
        <v>23067.123733649063</v>
      </c>
      <c r="I316" s="65">
        <v>0</v>
      </c>
    </row>
    <row r="317" spans="3:9" ht="22.5" customHeight="1">
      <c r="C317" s="66">
        <v>312</v>
      </c>
      <c r="D317" s="67">
        <f>IF(C317&gt;'Mortgage Info'!$B$6*12,0,PPMT('Mortgage Info'!$B$5/12,C317,'Mortgage Info'!$B$6*12,'Mortgage Info'!$B$8))</f>
        <v>-412.310899745087</v>
      </c>
      <c r="E317" s="67">
        <f t="shared" si="12"/>
        <v>-62345.187166096031</v>
      </c>
      <c r="F317" s="67">
        <f>IFERROR(IPMT('Mortgage Info'!$B$5/12,C317,'Mortgage Info'!$B$6*12,'Mortgage Info'!$B$8),0)</f>
        <v>-124.94692022393221</v>
      </c>
      <c r="G317" s="67">
        <f t="shared" si="13"/>
        <v>-105279.25266423779</v>
      </c>
      <c r="H317" s="67">
        <f t="shared" si="14"/>
        <v>22654.812833903976</v>
      </c>
      <c r="I317" s="68">
        <f>-(G317-G305)*$B$2</f>
        <v>575.17911459694221</v>
      </c>
    </row>
    <row r="318" spans="3:9" ht="22.25" hidden="1" customHeight="1">
      <c r="C318" s="63">
        <v>313</v>
      </c>
      <c r="D318" s="64">
        <f>IF(C318&gt;'Mortgage Info'!$B$6*12,0,PPMT('Mortgage Info'!$B$5/12,C318,'Mortgage Info'!$B$6*12,'Mortgage Info'!$B$8))</f>
        <v>-414.54425045203948</v>
      </c>
      <c r="E318" s="64">
        <f t="shared" si="12"/>
        <v>-62759.731416548071</v>
      </c>
      <c r="F318" s="64">
        <f>IFERROR(IPMT('Mortgage Info'!$B$5/12,C318,'Mortgage Info'!$B$6*12,'Mortgage Info'!$B$8),0)</f>
        <v>-122.71356951697963</v>
      </c>
      <c r="G318" s="64">
        <f t="shared" si="13"/>
        <v>-105401.96623375478</v>
      </c>
      <c r="H318" s="64">
        <f t="shared" si="14"/>
        <v>22240.268583451936</v>
      </c>
      <c r="I318" s="65">
        <v>0</v>
      </c>
    </row>
    <row r="319" spans="3:9" ht="22.25" hidden="1" customHeight="1">
      <c r="C319" s="66">
        <v>314</v>
      </c>
      <c r="D319" s="67">
        <f>IF(C319&gt;'Mortgage Info'!$B$6*12,0,PPMT('Mortgage Info'!$B$5/12,C319,'Mortgage Info'!$B$6*12,'Mortgage Info'!$B$8))</f>
        <v>-416.78969847532142</v>
      </c>
      <c r="E319" s="67">
        <f t="shared" si="12"/>
        <v>-63176.521115023395</v>
      </c>
      <c r="F319" s="67">
        <f>IFERROR(IPMT('Mortgage Info'!$B$5/12,C319,'Mortgage Info'!$B$6*12,'Mortgage Info'!$B$8),0)</f>
        <v>-120.46812149369778</v>
      </c>
      <c r="G319" s="67">
        <f t="shared" si="13"/>
        <v>-105522.43435524848</v>
      </c>
      <c r="H319" s="67">
        <f t="shared" si="14"/>
        <v>21823.478884976616</v>
      </c>
      <c r="I319" s="68">
        <v>0</v>
      </c>
    </row>
    <row r="320" spans="3:9" ht="22.25" hidden="1" customHeight="1">
      <c r="C320" s="63">
        <v>315</v>
      </c>
      <c r="D320" s="64">
        <f>IF(C320&gt;'Mortgage Info'!$B$6*12,0,PPMT('Mortgage Info'!$B$5/12,C320,'Mortgage Info'!$B$6*12,'Mortgage Info'!$B$8))</f>
        <v>-419.0473093420627</v>
      </c>
      <c r="E320" s="64">
        <f t="shared" si="12"/>
        <v>-63595.568424365461</v>
      </c>
      <c r="F320" s="64">
        <f>IFERROR(IPMT('Mortgage Info'!$B$5/12,C320,'Mortgage Info'!$B$6*12,'Mortgage Info'!$B$8),0)</f>
        <v>-118.21051062695645</v>
      </c>
      <c r="G320" s="64">
        <f t="shared" si="13"/>
        <v>-105640.64486587544</v>
      </c>
      <c r="H320" s="64">
        <f t="shared" si="14"/>
        <v>21404.431575634553</v>
      </c>
      <c r="I320" s="65">
        <v>0</v>
      </c>
    </row>
    <row r="321" spans="3:9" ht="22.25" hidden="1" customHeight="1">
      <c r="C321" s="66">
        <v>316</v>
      </c>
      <c r="D321" s="67">
        <f>IF(C321&gt;'Mortgage Info'!$B$6*12,0,PPMT('Mortgage Info'!$B$5/12,C321,'Mortgage Info'!$B$6*12,'Mortgage Info'!$B$8))</f>
        <v>-421.31714893433229</v>
      </c>
      <c r="E321" s="67">
        <f t="shared" si="12"/>
        <v>-64016.885573299791</v>
      </c>
      <c r="F321" s="67">
        <f>IFERROR(IPMT('Mortgage Info'!$B$5/12,C321,'Mortgage Info'!$B$6*12,'Mortgage Info'!$B$8),0)</f>
        <v>-115.94067103468693</v>
      </c>
      <c r="G321" s="67">
        <f t="shared" si="13"/>
        <v>-105756.58553691012</v>
      </c>
      <c r="H321" s="67">
        <f t="shared" si="14"/>
        <v>20983.11442670022</v>
      </c>
      <c r="I321" s="68">
        <v>0</v>
      </c>
    </row>
    <row r="322" spans="3:9" ht="22.25" hidden="1" customHeight="1">
      <c r="C322" s="63">
        <v>317</v>
      </c>
      <c r="D322" s="64">
        <f>IF(C322&gt;'Mortgage Info'!$B$6*12,0,PPMT('Mortgage Info'!$B$5/12,C322,'Mortgage Info'!$B$6*12,'Mortgage Info'!$B$8))</f>
        <v>-423.59928349105985</v>
      </c>
      <c r="E322" s="64">
        <f t="shared" si="12"/>
        <v>-64440.484856790848</v>
      </c>
      <c r="F322" s="64">
        <f>IFERROR(IPMT('Mortgage Info'!$B$5/12,C322,'Mortgage Info'!$B$6*12,'Mortgage Info'!$B$8),0)</f>
        <v>-113.65853647795932</v>
      </c>
      <c r="G322" s="64">
        <f t="shared" si="13"/>
        <v>-105870.24407338808</v>
      </c>
      <c r="H322" s="64">
        <f t="shared" si="14"/>
        <v>20559.515143209159</v>
      </c>
      <c r="I322" s="65">
        <v>0</v>
      </c>
    </row>
    <row r="323" spans="3:9" ht="22.25" hidden="1" customHeight="1">
      <c r="C323" s="66">
        <v>318</v>
      </c>
      <c r="D323" s="67">
        <f>IF(C323&gt;'Mortgage Info'!$B$6*12,0,PPMT('Mortgage Info'!$B$5/12,C323,'Mortgage Info'!$B$6*12,'Mortgage Info'!$B$8))</f>
        <v>-425.89377960996973</v>
      </c>
      <c r="E323" s="67">
        <f t="shared" si="12"/>
        <v>-64866.378636400819</v>
      </c>
      <c r="F323" s="67">
        <f>IFERROR(IPMT('Mortgage Info'!$B$5/12,C323,'Mortgage Info'!$B$6*12,'Mortgage Info'!$B$8),0)</f>
        <v>-111.3640403590494</v>
      </c>
      <c r="G323" s="67">
        <f t="shared" si="13"/>
        <v>-105981.60811374713</v>
      </c>
      <c r="H323" s="67">
        <f t="shared" si="14"/>
        <v>20133.621363599188</v>
      </c>
      <c r="I323" s="68">
        <v>0</v>
      </c>
    </row>
    <row r="324" spans="3:9" ht="22.25" hidden="1" customHeight="1">
      <c r="C324" s="63">
        <v>319</v>
      </c>
      <c r="D324" s="64">
        <f>IF(C324&gt;'Mortgage Info'!$B$6*12,0,PPMT('Mortgage Info'!$B$5/12,C324,'Mortgage Info'!$B$6*12,'Mortgage Info'!$B$8))</f>
        <v>-428.20070424952371</v>
      </c>
      <c r="E324" s="64">
        <f t="shared" si="12"/>
        <v>-65294.579340650344</v>
      </c>
      <c r="F324" s="64">
        <f>IFERROR(IPMT('Mortgage Info'!$B$5/12,C324,'Mortgage Info'!$B$6*12,'Mortgage Info'!$B$8),0)</f>
        <v>-109.05711571949539</v>
      </c>
      <c r="G324" s="64">
        <f t="shared" si="13"/>
        <v>-106090.66522946663</v>
      </c>
      <c r="H324" s="64">
        <f t="shared" si="14"/>
        <v>19705.420659349664</v>
      </c>
      <c r="I324" s="65">
        <v>0</v>
      </c>
    </row>
    <row r="325" spans="3:9" ht="22.25" hidden="1" customHeight="1">
      <c r="C325" s="66">
        <v>320</v>
      </c>
      <c r="D325" s="67">
        <f>IF(C325&gt;'Mortgage Info'!$B$6*12,0,PPMT('Mortgage Info'!$B$5/12,C325,'Mortgage Info'!$B$6*12,'Mortgage Info'!$B$8))</f>
        <v>-430.52012473087535</v>
      </c>
      <c r="E325" s="67">
        <f t="shared" si="12"/>
        <v>-65725.099465381223</v>
      </c>
      <c r="F325" s="67">
        <f>IFERROR(IPMT('Mortgage Info'!$B$5/12,C325,'Mortgage Info'!$B$6*12,'Mortgage Info'!$B$8),0)</f>
        <v>-106.7376952381438</v>
      </c>
      <c r="G325" s="67">
        <f t="shared" si="13"/>
        <v>-106197.40292470477</v>
      </c>
      <c r="H325" s="67">
        <f t="shared" si="14"/>
        <v>19274.900534618788</v>
      </c>
      <c r="I325" s="68">
        <v>0</v>
      </c>
    </row>
    <row r="326" spans="3:9" ht="22.25" hidden="1" customHeight="1">
      <c r="C326" s="63">
        <v>321</v>
      </c>
      <c r="D326" s="64">
        <f>IF(C326&gt;'Mortgage Info'!$B$6*12,0,PPMT('Mortgage Info'!$B$5/12,C326,'Mortgage Info'!$B$6*12,'Mortgage Info'!$B$8))</f>
        <v>-432.85210873983425</v>
      </c>
      <c r="E326" s="64">
        <f t="shared" si="12"/>
        <v>-66157.951574121063</v>
      </c>
      <c r="F326" s="64">
        <f>IFERROR(IPMT('Mortgage Info'!$B$5/12,C326,'Mortgage Info'!$B$6*12,'Mortgage Info'!$B$8),0)</f>
        <v>-104.40571122918489</v>
      </c>
      <c r="G326" s="64">
        <f t="shared" si="13"/>
        <v>-106301.80863593396</v>
      </c>
      <c r="H326" s="64">
        <f t="shared" si="14"/>
        <v>18842.048425878955</v>
      </c>
      <c r="I326" s="65">
        <v>0</v>
      </c>
    </row>
    <row r="327" spans="3:9" ht="22.25" hidden="1" customHeight="1">
      <c r="C327" s="66">
        <v>322</v>
      </c>
      <c r="D327" s="67">
        <f>IF(C327&gt;'Mortgage Info'!$B$6*12,0,PPMT('Mortgage Info'!$B$5/12,C327,'Mortgage Info'!$B$6*12,'Mortgage Info'!$B$8))</f>
        <v>-435.19672432884164</v>
      </c>
      <c r="E327" s="67">
        <f t="shared" ref="E327:E390" si="15">E326+D327</f>
        <v>-66593.148298449902</v>
      </c>
      <c r="F327" s="67">
        <f>IFERROR(IPMT('Mortgage Info'!$B$5/12,C327,'Mortgage Info'!$B$6*12,'Mortgage Info'!$B$8),0)</f>
        <v>-102.06109564017746</v>
      </c>
      <c r="G327" s="67">
        <f t="shared" ref="G327:G390" si="16">G326+F327</f>
        <v>-106403.86973157414</v>
      </c>
      <c r="H327" s="67">
        <f t="shared" ref="H327:H390" si="17">H326+D327</f>
        <v>18406.851701550113</v>
      </c>
      <c r="I327" s="68">
        <v>0</v>
      </c>
    </row>
    <row r="328" spans="3:9" ht="22.25" hidden="1" customHeight="1">
      <c r="C328" s="63">
        <v>323</v>
      </c>
      <c r="D328" s="64">
        <f>IF(C328&gt;'Mortgage Info'!$B$6*12,0,PPMT('Mortgage Info'!$B$5/12,C328,'Mortgage Info'!$B$6*12,'Mortgage Info'!$B$8))</f>
        <v>-437.55403991895622</v>
      </c>
      <c r="E328" s="64">
        <f t="shared" si="15"/>
        <v>-67030.702338368865</v>
      </c>
      <c r="F328" s="64">
        <f>IFERROR(IPMT('Mortgage Info'!$B$5/12,C328,'Mortgage Info'!$B$6*12,'Mortgage Info'!$B$8),0)</f>
        <v>-99.703780050062903</v>
      </c>
      <c r="G328" s="64">
        <f t="shared" si="16"/>
        <v>-106503.57351162421</v>
      </c>
      <c r="H328" s="64">
        <f t="shared" si="17"/>
        <v>17969.297661631157</v>
      </c>
      <c r="I328" s="65">
        <v>0</v>
      </c>
    </row>
    <row r="329" spans="3:9" ht="22.5" customHeight="1">
      <c r="C329" s="66">
        <v>324</v>
      </c>
      <c r="D329" s="67">
        <f>IF(C329&gt;'Mortgage Info'!$B$6*12,0,PPMT('Mortgage Info'!$B$5/12,C329,'Mortgage Info'!$B$6*12,'Mortgage Info'!$B$8))</f>
        <v>-439.92412430185061</v>
      </c>
      <c r="E329" s="67">
        <f t="shared" si="15"/>
        <v>-67470.626462670712</v>
      </c>
      <c r="F329" s="67">
        <f>IFERROR(IPMT('Mortgage Info'!$B$5/12,C329,'Mortgage Info'!$B$6*12,'Mortgage Info'!$B$8),0)</f>
        <v>-97.333695667168556</v>
      </c>
      <c r="G329" s="67">
        <f t="shared" si="16"/>
        <v>-106600.90720729138</v>
      </c>
      <c r="H329" s="67">
        <f t="shared" si="17"/>
        <v>17529.373537329306</v>
      </c>
      <c r="I329" s="68">
        <f>-(G329-G317)*$B$2</f>
        <v>462.57909006875701</v>
      </c>
    </row>
    <row r="330" spans="3:9" ht="22.25" hidden="1" customHeight="1">
      <c r="C330" s="63">
        <v>325</v>
      </c>
      <c r="D330" s="64">
        <f>IF(C330&gt;'Mortgage Info'!$B$6*12,0,PPMT('Mortgage Info'!$B$5/12,C330,'Mortgage Info'!$B$6*12,'Mortgage Info'!$B$8))</f>
        <v>-442.307046641819</v>
      </c>
      <c r="E330" s="64">
        <f t="shared" si="15"/>
        <v>-67912.933509312526</v>
      </c>
      <c r="F330" s="64">
        <f>IFERROR(IPMT('Mortgage Info'!$B$5/12,C330,'Mortgage Info'!$B$6*12,'Mortgage Info'!$B$8),0)</f>
        <v>-94.950773327200196</v>
      </c>
      <c r="G330" s="64">
        <f t="shared" si="16"/>
        <v>-106695.85798061859</v>
      </c>
      <c r="H330" s="64">
        <f t="shared" si="17"/>
        <v>17087.066490687488</v>
      </c>
      <c r="I330" s="65">
        <v>0</v>
      </c>
    </row>
    <row r="331" spans="3:9" ht="22.25" hidden="1" customHeight="1">
      <c r="C331" s="66">
        <v>326</v>
      </c>
      <c r="D331" s="67">
        <f>IF(C331&gt;'Mortgage Info'!$B$6*12,0,PPMT('Mortgage Info'!$B$5/12,C331,'Mortgage Info'!$B$6*12,'Mortgage Info'!$B$8))</f>
        <v>-444.70287647779548</v>
      </c>
      <c r="E331" s="67">
        <f t="shared" si="15"/>
        <v>-68357.63638579032</v>
      </c>
      <c r="F331" s="67">
        <f>IFERROR(IPMT('Mortgage Info'!$B$5/12,C331,'Mortgage Info'!$B$6*12,'Mortgage Info'!$B$8),0)</f>
        <v>-92.554943491223682</v>
      </c>
      <c r="G331" s="67">
        <f t="shared" si="16"/>
        <v>-106788.41292410981</v>
      </c>
      <c r="H331" s="67">
        <f t="shared" si="17"/>
        <v>16642.363614209691</v>
      </c>
      <c r="I331" s="68">
        <v>0</v>
      </c>
    </row>
    <row r="332" spans="3:9" ht="22.25" hidden="1" customHeight="1">
      <c r="C332" s="63">
        <v>327</v>
      </c>
      <c r="D332" s="64">
        <f>IF(C332&gt;'Mortgage Info'!$B$6*12,0,PPMT('Mortgage Info'!$B$5/12,C332,'Mortgage Info'!$B$6*12,'Mortgage Info'!$B$8))</f>
        <v>-447.11168372538356</v>
      </c>
      <c r="E332" s="64">
        <f t="shared" si="15"/>
        <v>-68804.748069515699</v>
      </c>
      <c r="F332" s="64">
        <f>IFERROR(IPMT('Mortgage Info'!$B$5/12,C332,'Mortgage Info'!$B$6*12,'Mortgage Info'!$B$8),0)</f>
        <v>-90.14613624363561</v>
      </c>
      <c r="G332" s="64">
        <f t="shared" si="16"/>
        <v>-106878.55906035345</v>
      </c>
      <c r="H332" s="64">
        <f t="shared" si="17"/>
        <v>16195.251930484308</v>
      </c>
      <c r="I332" s="65">
        <v>0</v>
      </c>
    </row>
    <row r="333" spans="3:9" ht="22.25" hidden="1" customHeight="1">
      <c r="C333" s="66">
        <v>328</v>
      </c>
      <c r="D333" s="67">
        <f>IF(C333&gt;'Mortgage Info'!$B$6*12,0,PPMT('Mortgage Info'!$B$5/12,C333,'Mortgage Info'!$B$6*12,'Mortgage Info'!$B$8))</f>
        <v>-449.53353867889604</v>
      </c>
      <c r="E333" s="67">
        <f t="shared" si="15"/>
        <v>-69254.281608194593</v>
      </c>
      <c r="F333" s="67">
        <f>IFERROR(IPMT('Mortgage Info'!$B$5/12,C333,'Mortgage Info'!$B$6*12,'Mortgage Info'!$B$8),0)</f>
        <v>-87.72428129012313</v>
      </c>
      <c r="G333" s="67">
        <f t="shared" si="16"/>
        <v>-106966.28334164358</v>
      </c>
      <c r="H333" s="67">
        <f t="shared" si="17"/>
        <v>15745.718391805412</v>
      </c>
      <c r="I333" s="68">
        <v>0</v>
      </c>
    </row>
    <row r="334" spans="3:9" ht="22.25" hidden="1" customHeight="1">
      <c r="C334" s="63">
        <v>329</v>
      </c>
      <c r="D334" s="64">
        <f>IF(C334&gt;'Mortgage Info'!$B$6*12,0,PPMT('Mortgage Info'!$B$5/12,C334,'Mortgage Info'!$B$6*12,'Mortgage Info'!$B$8))</f>
        <v>-451.96851201340678</v>
      </c>
      <c r="E334" s="64">
        <f t="shared" si="15"/>
        <v>-69706.250120208002</v>
      </c>
      <c r="F334" s="64">
        <f>IFERROR(IPMT('Mortgage Info'!$B$5/12,C334,'Mortgage Info'!$B$6*12,'Mortgage Info'!$B$8),0)</f>
        <v>-85.289307955612443</v>
      </c>
      <c r="G334" s="64">
        <f t="shared" si="16"/>
        <v>-107051.57264959918</v>
      </c>
      <c r="H334" s="64">
        <f t="shared" si="17"/>
        <v>15293.749879792005</v>
      </c>
      <c r="I334" s="65">
        <v>0</v>
      </c>
    </row>
    <row r="335" spans="3:9" ht="22.25" hidden="1" customHeight="1">
      <c r="C335" s="66">
        <v>330</v>
      </c>
      <c r="D335" s="67">
        <f>IF(C335&gt;'Mortgage Info'!$B$6*12,0,PPMT('Mortgage Info'!$B$5/12,C335,'Mortgage Info'!$B$6*12,'Mortgage Info'!$B$8))</f>
        <v>-454.41667478681268</v>
      </c>
      <c r="E335" s="67">
        <f t="shared" si="15"/>
        <v>-70160.666794994817</v>
      </c>
      <c r="F335" s="67">
        <f>IFERROR(IPMT('Mortgage Info'!$B$5/12,C335,'Mortgage Info'!$B$6*12,'Mortgage Info'!$B$8),0)</f>
        <v>-82.841145182206489</v>
      </c>
      <c r="G335" s="67">
        <f t="shared" si="16"/>
        <v>-107134.41379478139</v>
      </c>
      <c r="H335" s="67">
        <f t="shared" si="17"/>
        <v>14839.333205005192</v>
      </c>
      <c r="I335" s="68">
        <v>0</v>
      </c>
    </row>
    <row r="336" spans="3:9" ht="22.25" hidden="1" customHeight="1">
      <c r="C336" s="63">
        <v>331</v>
      </c>
      <c r="D336" s="64">
        <f>IF(C336&gt;'Mortgage Info'!$B$6*12,0,PPMT('Mortgage Info'!$B$5/12,C336,'Mortgage Info'!$B$6*12,'Mortgage Info'!$B$8))</f>
        <v>-456.87809844190792</v>
      </c>
      <c r="E336" s="64">
        <f t="shared" si="15"/>
        <v>-70617.54489343673</v>
      </c>
      <c r="F336" s="64">
        <f>IFERROR(IPMT('Mortgage Info'!$B$5/12,C336,'Mortgage Info'!$B$6*12,'Mortgage Info'!$B$8),0)</f>
        <v>-80.379721527111244</v>
      </c>
      <c r="G336" s="64">
        <f t="shared" si="16"/>
        <v>-107214.79351630849</v>
      </c>
      <c r="H336" s="64">
        <f t="shared" si="17"/>
        <v>14382.455106563284</v>
      </c>
      <c r="I336" s="65">
        <v>0</v>
      </c>
    </row>
    <row r="337" spans="3:9" ht="22.25" hidden="1" customHeight="1">
      <c r="C337" s="66">
        <v>332</v>
      </c>
      <c r="D337" s="67">
        <f>IF(C337&gt;'Mortgage Info'!$B$6*12,0,PPMT('Mortgage Info'!$B$5/12,C337,'Mortgage Info'!$B$6*12,'Mortgage Info'!$B$8))</f>
        <v>-459.35285480846829</v>
      </c>
      <c r="E337" s="67">
        <f t="shared" si="15"/>
        <v>-71076.897748245203</v>
      </c>
      <c r="F337" s="67">
        <f>IFERROR(IPMT('Mortgage Info'!$B$5/12,C337,'Mortgage Info'!$B$6*12,'Mortgage Info'!$B$8),0)</f>
        <v>-77.904965160550901</v>
      </c>
      <c r="G337" s="67">
        <f t="shared" si="16"/>
        <v>-107292.69848146904</v>
      </c>
      <c r="H337" s="67">
        <f t="shared" si="17"/>
        <v>13923.102251754815</v>
      </c>
      <c r="I337" s="68">
        <v>0</v>
      </c>
    </row>
    <row r="338" spans="3:9" ht="22.25" hidden="1" customHeight="1">
      <c r="C338" s="63">
        <v>333</v>
      </c>
      <c r="D338" s="64">
        <f>IF(C338&gt;'Mortgage Info'!$B$6*12,0,PPMT('Mortgage Info'!$B$5/12,C338,'Mortgage Info'!$B$6*12,'Mortgage Info'!$B$8))</f>
        <v>-461.84101610534748</v>
      </c>
      <c r="E338" s="64">
        <f t="shared" si="15"/>
        <v>-71538.73876435055</v>
      </c>
      <c r="F338" s="64">
        <f>IFERROR(IPMT('Mortgage Info'!$B$5/12,C338,'Mortgage Info'!$B$6*12,'Mortgage Info'!$B$8),0)</f>
        <v>-75.416803863671717</v>
      </c>
      <c r="G338" s="64">
        <f t="shared" si="16"/>
        <v>-107368.11528533271</v>
      </c>
      <c r="H338" s="64">
        <f t="shared" si="17"/>
        <v>13461.261235649468</v>
      </c>
      <c r="I338" s="65">
        <v>0</v>
      </c>
    </row>
    <row r="339" spans="3:9" ht="22.25" hidden="1" customHeight="1">
      <c r="C339" s="66">
        <v>334</v>
      </c>
      <c r="D339" s="67">
        <f>IF(C339&gt;'Mortgage Info'!$B$6*12,0,PPMT('Mortgage Info'!$B$5/12,C339,'Mortgage Info'!$B$6*12,'Mortgage Info'!$B$8))</f>
        <v>-464.34265494258472</v>
      </c>
      <c r="E339" s="67">
        <f t="shared" si="15"/>
        <v>-72003.081419293128</v>
      </c>
      <c r="F339" s="67">
        <f>IFERROR(IPMT('Mortgage Info'!$B$5/12,C339,'Mortgage Info'!$B$6*12,'Mortgage Info'!$B$8),0)</f>
        <v>-72.915165026434408</v>
      </c>
      <c r="G339" s="67">
        <f t="shared" si="16"/>
        <v>-107441.03045035915</v>
      </c>
      <c r="H339" s="67">
        <f t="shared" si="17"/>
        <v>12996.918580706884</v>
      </c>
      <c r="I339" s="68">
        <v>0</v>
      </c>
    </row>
    <row r="340" spans="3:9" ht="22.25" hidden="1" customHeight="1">
      <c r="C340" s="63">
        <v>335</v>
      </c>
      <c r="D340" s="64">
        <f>IF(C340&gt;'Mortgage Info'!$B$6*12,0,PPMT('Mortgage Info'!$B$5/12,C340,'Mortgage Info'!$B$6*12,'Mortgage Info'!$B$8))</f>
        <v>-466.85784432352375</v>
      </c>
      <c r="E340" s="64">
        <f t="shared" si="15"/>
        <v>-72469.939263616659</v>
      </c>
      <c r="F340" s="64">
        <f>IFERROR(IPMT('Mortgage Info'!$B$5/12,C340,'Mortgage Info'!$B$6*12,'Mortgage Info'!$B$8),0)</f>
        <v>-70.399975645495402</v>
      </c>
      <c r="G340" s="64">
        <f t="shared" si="16"/>
        <v>-107511.43042600465</v>
      </c>
      <c r="H340" s="64">
        <f t="shared" si="17"/>
        <v>12530.060736383361</v>
      </c>
      <c r="I340" s="65">
        <v>0</v>
      </c>
    </row>
    <row r="341" spans="3:9" ht="22.5" customHeight="1">
      <c r="C341" s="66">
        <v>336</v>
      </c>
      <c r="D341" s="67">
        <f>IF(C341&gt;'Mortgage Info'!$B$6*12,0,PPMT('Mortgage Info'!$B$5/12,C341,'Mortgage Info'!$B$6*12,'Mortgage Info'!$B$8))</f>
        <v>-469.38665764694281</v>
      </c>
      <c r="E341" s="67">
        <f t="shared" si="15"/>
        <v>-72939.325921263604</v>
      </c>
      <c r="F341" s="67">
        <f>IFERROR(IPMT('Mortgage Info'!$B$5/12,C341,'Mortgage Info'!$B$6*12,'Mortgage Info'!$B$8),0)</f>
        <v>-67.87116232207633</v>
      </c>
      <c r="G341" s="67">
        <f t="shared" si="16"/>
        <v>-107579.30158832672</v>
      </c>
      <c r="H341" s="67">
        <f t="shared" si="17"/>
        <v>12060.674078736418</v>
      </c>
      <c r="I341" s="68">
        <f>-(G341-G329)*$B$2</f>
        <v>342.43803336236812</v>
      </c>
    </row>
    <row r="342" spans="3:9" ht="22.25" hidden="1" customHeight="1">
      <c r="C342" s="63">
        <v>337</v>
      </c>
      <c r="D342" s="64">
        <f>IF(C342&gt;'Mortgage Info'!$B$6*12,0,PPMT('Mortgage Info'!$B$5/12,C342,'Mortgage Info'!$B$6*12,'Mortgage Info'!$B$8))</f>
        <v>-471.92916870919714</v>
      </c>
      <c r="E342" s="64">
        <f t="shared" si="15"/>
        <v>-73411.255089972794</v>
      </c>
      <c r="F342" s="64">
        <f>IFERROR(IPMT('Mortgage Info'!$B$5/12,C342,'Mortgage Info'!$B$6*12,'Mortgage Info'!$B$8),0)</f>
        <v>-65.328651259822053</v>
      </c>
      <c r="G342" s="64">
        <f t="shared" si="16"/>
        <v>-107644.63023958655</v>
      </c>
      <c r="H342" s="64">
        <f t="shared" si="17"/>
        <v>11588.744910027221</v>
      </c>
      <c r="I342" s="65">
        <v>0</v>
      </c>
    </row>
    <row r="343" spans="3:9" ht="22.25" hidden="1" customHeight="1">
      <c r="C343" s="66">
        <v>338</v>
      </c>
      <c r="D343" s="67">
        <f>IF(C343&gt;'Mortgage Info'!$B$6*12,0,PPMT('Mortgage Info'!$B$5/12,C343,'Mortgage Info'!$B$6*12,'Mortgage Info'!$B$8))</f>
        <v>-474.48545170637198</v>
      </c>
      <c r="E343" s="67">
        <f t="shared" si="15"/>
        <v>-73885.740541679159</v>
      </c>
      <c r="F343" s="67">
        <f>IFERROR(IPMT('Mortgage Info'!$B$5/12,C343,'Mortgage Info'!$B$6*12,'Mortgage Info'!$B$8),0)</f>
        <v>-62.772368262647234</v>
      </c>
      <c r="G343" s="67">
        <f t="shared" si="16"/>
        <v>-107707.4026078492</v>
      </c>
      <c r="H343" s="67">
        <f t="shared" si="17"/>
        <v>11114.259458320848</v>
      </c>
      <c r="I343" s="68">
        <v>0</v>
      </c>
    </row>
    <row r="344" spans="3:9" ht="22.25" hidden="1" customHeight="1">
      <c r="C344" s="63">
        <v>339</v>
      </c>
      <c r="D344" s="64">
        <f>IF(C344&gt;'Mortgage Info'!$B$6*12,0,PPMT('Mortgage Info'!$B$5/12,C344,'Mortgage Info'!$B$6*12,'Mortgage Info'!$B$8))</f>
        <v>-477.05558123644812</v>
      </c>
      <c r="E344" s="64">
        <f t="shared" si="15"/>
        <v>-74362.796122915606</v>
      </c>
      <c r="F344" s="64">
        <f>IFERROR(IPMT('Mortgage Info'!$B$5/12,C344,'Mortgage Info'!$B$6*12,'Mortgage Info'!$B$8),0)</f>
        <v>-60.202238732571054</v>
      </c>
      <c r="G344" s="64">
        <f t="shared" si="16"/>
        <v>-107767.60484658177</v>
      </c>
      <c r="H344" s="64">
        <f t="shared" si="17"/>
        <v>10637.203877084401</v>
      </c>
      <c r="I344" s="65">
        <v>0</v>
      </c>
    </row>
    <row r="345" spans="3:9" ht="22.25" hidden="1" customHeight="1">
      <c r="C345" s="66">
        <v>340</v>
      </c>
      <c r="D345" s="67">
        <f>IF(C345&gt;'Mortgage Info'!$B$6*12,0,PPMT('Mortgage Info'!$B$5/12,C345,'Mortgage Info'!$B$6*12,'Mortgage Info'!$B$8))</f>
        <v>-479.63963230147891</v>
      </c>
      <c r="E345" s="67">
        <f t="shared" si="15"/>
        <v>-74842.435755217084</v>
      </c>
      <c r="F345" s="67">
        <f>IFERROR(IPMT('Mortgage Info'!$B$5/12,C345,'Mortgage Info'!$B$6*12,'Mortgage Info'!$B$8),0)</f>
        <v>-57.618187667540283</v>
      </c>
      <c r="G345" s="67">
        <f t="shared" si="16"/>
        <v>-107825.22303424931</v>
      </c>
      <c r="H345" s="67">
        <f t="shared" si="17"/>
        <v>10157.564244782921</v>
      </c>
      <c r="I345" s="68">
        <v>0</v>
      </c>
    </row>
    <row r="346" spans="3:9" ht="22.25" hidden="1" customHeight="1">
      <c r="C346" s="63">
        <v>341</v>
      </c>
      <c r="D346" s="64">
        <f>IF(C346&gt;'Mortgage Info'!$B$6*12,0,PPMT('Mortgage Info'!$B$5/12,C346,'Mortgage Info'!$B$6*12,'Mortgage Info'!$B$8))</f>
        <v>-482.23768030977851</v>
      </c>
      <c r="E346" s="64">
        <f t="shared" si="15"/>
        <v>-75324.673435526856</v>
      </c>
      <c r="F346" s="64">
        <f>IFERROR(IPMT('Mortgage Info'!$B$5/12,C346,'Mortgage Info'!$B$6*12,'Mortgage Info'!$B$8),0)</f>
        <v>-55.020139659240613</v>
      </c>
      <c r="G346" s="64">
        <f t="shared" si="16"/>
        <v>-107880.24317390856</v>
      </c>
      <c r="H346" s="64">
        <f t="shared" si="17"/>
        <v>9675.3265644731437</v>
      </c>
      <c r="I346" s="65">
        <v>0</v>
      </c>
    </row>
    <row r="347" spans="3:9" ht="22.25" hidden="1" customHeight="1">
      <c r="C347" s="66">
        <v>342</v>
      </c>
      <c r="D347" s="67">
        <f>IF(C347&gt;'Mortgage Info'!$B$6*12,0,PPMT('Mortgage Info'!$B$5/12,C347,'Mortgage Info'!$B$6*12,'Mortgage Info'!$B$8))</f>
        <v>-484.84980107812322</v>
      </c>
      <c r="E347" s="67">
        <f t="shared" si="15"/>
        <v>-75809.523236604975</v>
      </c>
      <c r="F347" s="67">
        <f>IFERROR(IPMT('Mortgage Info'!$B$5/12,C347,'Mortgage Info'!$B$6*12,'Mortgage Info'!$B$8),0)</f>
        <v>-52.408018890895967</v>
      </c>
      <c r="G347" s="67">
        <f t="shared" si="16"/>
        <v>-107932.65119279946</v>
      </c>
      <c r="H347" s="67">
        <f t="shared" si="17"/>
        <v>9190.4767633950196</v>
      </c>
      <c r="I347" s="68">
        <v>0</v>
      </c>
    </row>
    <row r="348" spans="3:9" ht="22.25" hidden="1" customHeight="1">
      <c r="C348" s="63">
        <v>343</v>
      </c>
      <c r="D348" s="64">
        <f>IF(C348&gt;'Mortgage Info'!$B$6*12,0,PPMT('Mortgage Info'!$B$5/12,C348,'Mortgage Info'!$B$6*12,'Mortgage Info'!$B$8))</f>
        <v>-487.47607083396304</v>
      </c>
      <c r="E348" s="64">
        <f t="shared" si="15"/>
        <v>-76296.999307438935</v>
      </c>
      <c r="F348" s="64">
        <f>IFERROR(IPMT('Mortgage Info'!$B$5/12,C348,'Mortgage Info'!$B$6*12,'Mortgage Info'!$B$8),0)</f>
        <v>-49.781749135056138</v>
      </c>
      <c r="G348" s="64">
        <f t="shared" si="16"/>
        <v>-107982.43294193452</v>
      </c>
      <c r="H348" s="64">
        <f t="shared" si="17"/>
        <v>8703.000692561056</v>
      </c>
      <c r="I348" s="65">
        <v>0</v>
      </c>
    </row>
    <row r="349" spans="3:9" ht="22.25" hidden="1" customHeight="1">
      <c r="C349" s="66">
        <v>344</v>
      </c>
      <c r="D349" s="67">
        <f>IF(C349&gt;'Mortgage Info'!$B$6*12,0,PPMT('Mortgage Info'!$B$5/12,C349,'Mortgage Info'!$B$6*12,'Mortgage Info'!$B$8))</f>
        <v>-490.11656621764695</v>
      </c>
      <c r="E349" s="67">
        <f t="shared" si="15"/>
        <v>-76787.115873656585</v>
      </c>
      <c r="F349" s="67">
        <f>IFERROR(IPMT('Mortgage Info'!$B$5/12,C349,'Mortgage Info'!$B$6*12,'Mortgage Info'!$B$8),0)</f>
        <v>-47.141253751372183</v>
      </c>
      <c r="G349" s="67">
        <f t="shared" si="16"/>
        <v>-108029.57419568588</v>
      </c>
      <c r="H349" s="67">
        <f t="shared" si="17"/>
        <v>8212.8841263434097</v>
      </c>
      <c r="I349" s="68">
        <v>0</v>
      </c>
    </row>
    <row r="350" spans="3:9" ht="22.25" hidden="1" customHeight="1">
      <c r="C350" s="63">
        <v>345</v>
      </c>
      <c r="D350" s="64">
        <f>IF(C350&gt;'Mortgage Info'!$B$6*12,0,PPMT('Mortgage Info'!$B$5/12,C350,'Mortgage Info'!$B$6*12,'Mortgage Info'!$B$8))</f>
        <v>-492.77136428465923</v>
      </c>
      <c r="E350" s="64">
        <f t="shared" si="15"/>
        <v>-77279.88723794125</v>
      </c>
      <c r="F350" s="64">
        <f>IFERROR(IPMT('Mortgage Info'!$B$5/12,C350,'Mortgage Info'!$B$6*12,'Mortgage Info'!$B$8),0)</f>
        <v>-44.48645568435991</v>
      </c>
      <c r="G350" s="64">
        <f t="shared" si="16"/>
        <v>-108074.06065137024</v>
      </c>
      <c r="H350" s="64">
        <f t="shared" si="17"/>
        <v>7720.1127620587504</v>
      </c>
      <c r="I350" s="65">
        <v>0</v>
      </c>
    </row>
    <row r="351" spans="3:9" ht="22.25" hidden="1" customHeight="1">
      <c r="C351" s="66">
        <v>346</v>
      </c>
      <c r="D351" s="67">
        <f>IF(C351&gt;'Mortgage Info'!$B$6*12,0,PPMT('Mortgage Info'!$B$5/12,C351,'Mortgage Info'!$B$6*12,'Mortgage Info'!$B$8))</f>
        <v>-495.4405425078678</v>
      </c>
      <c r="E351" s="67">
        <f t="shared" si="15"/>
        <v>-77775.327780449123</v>
      </c>
      <c r="F351" s="67">
        <f>IFERROR(IPMT('Mortgage Info'!$B$5/12,C351,'Mortgage Info'!$B$6*12,'Mortgage Info'!$B$8),0)</f>
        <v>-41.817277461151342</v>
      </c>
      <c r="G351" s="67">
        <f t="shared" si="16"/>
        <v>-108115.87792883138</v>
      </c>
      <c r="H351" s="67">
        <f t="shared" si="17"/>
        <v>7224.6722195508828</v>
      </c>
      <c r="I351" s="68">
        <v>0</v>
      </c>
    </row>
    <row r="352" spans="3:9" ht="22.25" hidden="1" customHeight="1">
      <c r="C352" s="63">
        <v>347</v>
      </c>
      <c r="D352" s="64">
        <f>IF(C352&gt;'Mortgage Info'!$B$6*12,0,PPMT('Mortgage Info'!$B$5/12,C352,'Mortgage Info'!$B$6*12,'Mortgage Info'!$B$8))</f>
        <v>-498.1241787797855</v>
      </c>
      <c r="E352" s="64">
        <f t="shared" si="15"/>
        <v>-78273.451959228914</v>
      </c>
      <c r="F352" s="64">
        <f>IFERROR(IPMT('Mortgage Info'!$B$5/12,C352,'Mortgage Info'!$B$6*12,'Mortgage Info'!$B$8),0)</f>
        <v>-39.133641189233735</v>
      </c>
      <c r="G352" s="64">
        <f t="shared" si="16"/>
        <v>-108155.01157002062</v>
      </c>
      <c r="H352" s="64">
        <f t="shared" si="17"/>
        <v>6726.5480407710975</v>
      </c>
      <c r="I352" s="65">
        <v>0</v>
      </c>
    </row>
    <row r="353" spans="3:9" ht="22.5" customHeight="1">
      <c r="C353" s="66">
        <v>348</v>
      </c>
      <c r="D353" s="67">
        <f>IF(C353&gt;'Mortgage Info'!$B$6*12,0,PPMT('Mortgage Info'!$B$5/12,C353,'Mortgage Info'!$B$6*12,'Mortgage Info'!$B$8))</f>
        <v>-500.82235141484261</v>
      </c>
      <c r="E353" s="67">
        <f t="shared" si="15"/>
        <v>-78774.274310643756</v>
      </c>
      <c r="F353" s="67">
        <f>IFERROR(IPMT('Mortgage Info'!$B$5/12,C353,'Mortgage Info'!$B$6*12,'Mortgage Info'!$B$8),0)</f>
        <v>-36.435468554176552</v>
      </c>
      <c r="G353" s="67">
        <f t="shared" si="16"/>
        <v>-108191.4470385748</v>
      </c>
      <c r="H353" s="67">
        <f t="shared" si="17"/>
        <v>6225.7256893562553</v>
      </c>
      <c r="I353" s="68">
        <f>-(G353-G341)*$B$2</f>
        <v>214.25090758682708</v>
      </c>
    </row>
    <row r="354" spans="3:9" ht="22.25" hidden="1" customHeight="1">
      <c r="C354" s="63">
        <v>349</v>
      </c>
      <c r="D354" s="64">
        <f>IF(C354&gt;'Mortgage Info'!$B$6*12,0,PPMT('Mortgage Info'!$B$5/12,C354,'Mortgage Info'!$B$6*12,'Mortgage Info'!$B$8))</f>
        <v>-503.53513915167298</v>
      </c>
      <c r="E354" s="64">
        <f t="shared" si="15"/>
        <v>-79277.80944979543</v>
      </c>
      <c r="F354" s="64">
        <f>IFERROR(IPMT('Mortgage Info'!$B$5/12,C354,'Mortgage Info'!$B$6*12,'Mortgage Info'!$B$8),0)</f>
        <v>-33.722680817346159</v>
      </c>
      <c r="G354" s="64">
        <f t="shared" si="16"/>
        <v>-108225.16971939214</v>
      </c>
      <c r="H354" s="64">
        <f t="shared" si="17"/>
        <v>5722.190550204582</v>
      </c>
      <c r="I354" s="65">
        <v>0</v>
      </c>
    </row>
    <row r="355" spans="3:9" ht="22.25" hidden="1" customHeight="1">
      <c r="C355" s="66">
        <v>350</v>
      </c>
      <c r="D355" s="67">
        <f>IF(C355&gt;'Mortgage Info'!$B$6*12,0,PPMT('Mortgage Info'!$B$5/12,C355,'Mortgage Info'!$B$6*12,'Mortgage Info'!$B$8))</f>
        <v>-506.26262115541124</v>
      </c>
      <c r="E355" s="67">
        <f t="shared" si="15"/>
        <v>-79784.072070950846</v>
      </c>
      <c r="F355" s="67">
        <f>IFERROR(IPMT('Mortgage Info'!$B$5/12,C355,'Mortgage Info'!$B$6*12,'Mortgage Info'!$B$8),0)</f>
        <v>-30.995198813607928</v>
      </c>
      <c r="G355" s="67">
        <f t="shared" si="16"/>
        <v>-108256.16491820574</v>
      </c>
      <c r="H355" s="67">
        <f t="shared" si="17"/>
        <v>5215.9279290491704</v>
      </c>
      <c r="I355" s="68">
        <v>0</v>
      </c>
    </row>
    <row r="356" spans="3:9" ht="22.25" hidden="1" customHeight="1">
      <c r="C356" s="63">
        <v>351</v>
      </c>
      <c r="D356" s="64">
        <f>IF(C356&gt;'Mortgage Info'!$B$6*12,0,PPMT('Mortgage Info'!$B$5/12,C356,'Mortgage Info'!$B$6*12,'Mortgage Info'!$B$8))</f>
        <v>-509.00487702000305</v>
      </c>
      <c r="E356" s="64">
        <f t="shared" si="15"/>
        <v>-80293.076947970854</v>
      </c>
      <c r="F356" s="64">
        <f>IFERROR(IPMT('Mortgage Info'!$B$5/12,C356,'Mortgage Info'!$B$6*12,'Mortgage Info'!$B$8),0)</f>
        <v>-28.25294294901612</v>
      </c>
      <c r="G356" s="64">
        <f t="shared" si="16"/>
        <v>-108284.41786115475</v>
      </c>
      <c r="H356" s="64">
        <f t="shared" si="17"/>
        <v>4706.9230520291676</v>
      </c>
      <c r="I356" s="65">
        <v>0</v>
      </c>
    </row>
    <row r="357" spans="3:9" ht="22.25" hidden="1" customHeight="1">
      <c r="C357" s="66">
        <v>352</v>
      </c>
      <c r="D357" s="67">
        <f>IF(C357&gt;'Mortgage Info'!$B$6*12,0,PPMT('Mortgage Info'!$B$5/12,C357,'Mortgage Info'!$B$6*12,'Mortgage Info'!$B$8))</f>
        <v>-511.76198677052804</v>
      </c>
      <c r="E357" s="67">
        <f t="shared" si="15"/>
        <v>-80804.838934741376</v>
      </c>
      <c r="F357" s="67">
        <f>IFERROR(IPMT('Mortgage Info'!$B$5/12,C357,'Mortgage Info'!$B$6*12,'Mortgage Info'!$B$8),0)</f>
        <v>-25.495833198491098</v>
      </c>
      <c r="G357" s="67">
        <f t="shared" si="16"/>
        <v>-108309.91369435325</v>
      </c>
      <c r="H357" s="67">
        <f t="shared" si="17"/>
        <v>4195.1610652586396</v>
      </c>
      <c r="I357" s="68">
        <v>0</v>
      </c>
    </row>
    <row r="358" spans="3:9" ht="22.25" hidden="1" customHeight="1">
      <c r="C358" s="63">
        <v>353</v>
      </c>
      <c r="D358" s="64">
        <f>IF(C358&gt;'Mortgage Info'!$B$6*12,0,PPMT('Mortgage Info'!$B$5/12,C358,'Mortgage Info'!$B$6*12,'Mortgage Info'!$B$8))</f>
        <v>-514.5340308655351</v>
      </c>
      <c r="E358" s="64">
        <f t="shared" si="15"/>
        <v>-81319.372965606904</v>
      </c>
      <c r="F358" s="64">
        <f>IFERROR(IPMT('Mortgage Info'!$B$5/12,C358,'Mortgage Info'!$B$6*12,'Mortgage Info'!$B$8),0)</f>
        <v>-22.723789103484076</v>
      </c>
      <c r="G358" s="64">
        <f t="shared" si="16"/>
        <v>-108332.63748345674</v>
      </c>
      <c r="H358" s="64">
        <f t="shared" si="17"/>
        <v>3680.6270343931046</v>
      </c>
      <c r="I358" s="65">
        <v>0</v>
      </c>
    </row>
    <row r="359" spans="3:9" ht="22.25" hidden="1" customHeight="1">
      <c r="C359" s="66">
        <v>354</v>
      </c>
      <c r="D359" s="67">
        <f>IF(C359&gt;'Mortgage Info'!$B$6*12,0,PPMT('Mortgage Info'!$B$5/12,C359,'Mortgage Info'!$B$6*12,'Mortgage Info'!$B$8))</f>
        <v>-517.32109019939003</v>
      </c>
      <c r="E359" s="67">
        <f t="shared" si="15"/>
        <v>-81836.694055806292</v>
      </c>
      <c r="F359" s="67">
        <f>IFERROR(IPMT('Mortgage Info'!$B$5/12,C359,'Mortgage Info'!$B$6*12,'Mortgage Info'!$B$8),0)</f>
        <v>-19.936729769629093</v>
      </c>
      <c r="G359" s="67">
        <f t="shared" si="16"/>
        <v>-108352.57421322637</v>
      </c>
      <c r="H359" s="67">
        <f t="shared" si="17"/>
        <v>3163.3059441937148</v>
      </c>
      <c r="I359" s="68">
        <v>0</v>
      </c>
    </row>
    <row r="360" spans="3:9" ht="22.25" hidden="1" customHeight="1">
      <c r="C360" s="63">
        <v>355</v>
      </c>
      <c r="D360" s="64">
        <f>IF(C360&gt;'Mortgage Info'!$B$6*12,0,PPMT('Mortgage Info'!$B$5/12,C360,'Mortgage Info'!$B$6*12,'Mortgage Info'!$B$8))</f>
        <v>-520.12324610463679</v>
      </c>
      <c r="E360" s="64">
        <f t="shared" si="15"/>
        <v>-82356.817301910924</v>
      </c>
      <c r="F360" s="64">
        <f>IFERROR(IPMT('Mortgage Info'!$B$5/12,C360,'Mortgage Info'!$B$6*12,'Mortgage Info'!$B$8),0)</f>
        <v>-17.134573864382393</v>
      </c>
      <c r="G360" s="64">
        <f t="shared" si="16"/>
        <v>-108369.70878709076</v>
      </c>
      <c r="H360" s="64">
        <f t="shared" si="17"/>
        <v>2643.1826980890783</v>
      </c>
      <c r="I360" s="65">
        <v>0</v>
      </c>
    </row>
    <row r="361" spans="3:9" ht="22.25" hidden="1" customHeight="1">
      <c r="C361" s="66">
        <v>356</v>
      </c>
      <c r="D361" s="67">
        <f>IF(C361&gt;'Mortgage Info'!$B$6*12,0,PPMT('Mortgage Info'!$B$5/12,C361,'Mortgage Info'!$B$6*12,'Mortgage Info'!$B$8))</f>
        <v>-522.94058035437024</v>
      </c>
      <c r="E361" s="67">
        <f t="shared" si="15"/>
        <v>-82879.757882265287</v>
      </c>
      <c r="F361" s="67">
        <f>IFERROR(IPMT('Mortgage Info'!$B$5/12,C361,'Mortgage Info'!$B$6*12,'Mortgage Info'!$B$8),0)</f>
        <v>-14.317239614648946</v>
      </c>
      <c r="G361" s="67">
        <f t="shared" si="16"/>
        <v>-108384.02602670541</v>
      </c>
      <c r="H361" s="67">
        <f t="shared" si="17"/>
        <v>2120.2421177347078</v>
      </c>
      <c r="I361" s="68">
        <v>0</v>
      </c>
    </row>
    <row r="362" spans="3:9" ht="22.25" hidden="1" customHeight="1">
      <c r="C362" s="63">
        <v>357</v>
      </c>
      <c r="D362" s="64">
        <f>IF(C362&gt;'Mortgage Info'!$B$6*12,0,PPMT('Mortgage Info'!$B$5/12,C362,'Mortgage Info'!$B$6*12,'Mortgage Info'!$B$8))</f>
        <v>-525.77317516462313</v>
      </c>
      <c r="E362" s="64">
        <f t="shared" si="15"/>
        <v>-83405.531057429907</v>
      </c>
      <c r="F362" s="64">
        <f>IFERROR(IPMT('Mortgage Info'!$B$5/12,C362,'Mortgage Info'!$B$6*12,'Mortgage Info'!$B$8),0)</f>
        <v>-11.484644804396105</v>
      </c>
      <c r="G362" s="64">
        <f t="shared" si="16"/>
        <v>-108395.51067150981</v>
      </c>
      <c r="H362" s="64">
        <f t="shared" si="17"/>
        <v>1594.4689425700847</v>
      </c>
      <c r="I362" s="65">
        <v>0</v>
      </c>
    </row>
    <row r="363" spans="3:9" ht="22.25" hidden="1" customHeight="1">
      <c r="C363" s="66">
        <v>358</v>
      </c>
      <c r="D363" s="67">
        <f>IF(C363&gt;'Mortgage Info'!$B$6*12,0,PPMT('Mortgage Info'!$B$5/12,C363,'Mortgage Info'!$B$6*12,'Mortgage Info'!$B$8))</f>
        <v>-528.62111319676478</v>
      </c>
      <c r="E363" s="67">
        <f t="shared" si="15"/>
        <v>-83934.152170626679</v>
      </c>
      <c r="F363" s="67">
        <f>IFERROR(IPMT('Mortgage Info'!$B$5/12,C363,'Mortgage Info'!$B$6*12,'Mortgage Info'!$B$8),0)</f>
        <v>-8.6367067722543958</v>
      </c>
      <c r="G363" s="67">
        <f t="shared" si="16"/>
        <v>-108404.14737828207</v>
      </c>
      <c r="H363" s="67">
        <f t="shared" si="17"/>
        <v>1065.8478293733199</v>
      </c>
      <c r="I363" s="68">
        <v>0</v>
      </c>
    </row>
    <row r="364" spans="3:9" ht="22.25" hidden="1" customHeight="1">
      <c r="C364" s="63">
        <v>359</v>
      </c>
      <c r="D364" s="64">
        <f>IF(C364&gt;'Mortgage Info'!$B$6*12,0,PPMT('Mortgage Info'!$B$5/12,C364,'Mortgage Info'!$B$6*12,'Mortgage Info'!$B$8))</f>
        <v>-531.4844775599139</v>
      </c>
      <c r="E364" s="64">
        <f t="shared" si="15"/>
        <v>-84465.636648186599</v>
      </c>
      <c r="F364" s="64">
        <f>IFERROR(IPMT('Mortgage Info'!$B$5/12,C364,'Mortgage Info'!$B$6*12,'Mortgage Info'!$B$8),0)</f>
        <v>-5.7733424091052541</v>
      </c>
      <c r="G364" s="64">
        <f t="shared" si="16"/>
        <v>-108409.92072069117</v>
      </c>
      <c r="H364" s="64">
        <f t="shared" si="17"/>
        <v>534.36335181340598</v>
      </c>
      <c r="I364" s="65">
        <v>0</v>
      </c>
    </row>
    <row r="365" spans="3:9" ht="22.5" customHeight="1">
      <c r="C365" s="66">
        <v>360</v>
      </c>
      <c r="D365" s="67">
        <f>IF(C365&gt;'Mortgage Info'!$B$6*12,0,PPMT('Mortgage Info'!$B$5/12,C365,'Mortgage Info'!$B$6*12,'Mortgage Info'!$B$8))</f>
        <v>-534.36335181336335</v>
      </c>
      <c r="E365" s="67">
        <f t="shared" si="15"/>
        <v>-84999.999999999956</v>
      </c>
      <c r="F365" s="67">
        <f>IFERROR(IPMT('Mortgage Info'!$B$5/12,C365,'Mortgage Info'!$B$6*12,'Mortgage Info'!$B$8),0)</f>
        <v>-2.8944681556557197</v>
      </c>
      <c r="G365" s="67">
        <f t="shared" si="16"/>
        <v>-108412.81518884683</v>
      </c>
      <c r="H365" s="67">
        <f t="shared" si="17"/>
        <v>4.2632564145606011E-11</v>
      </c>
      <c r="I365" s="68">
        <f>-(G365-G353)*$B$2</f>
        <v>77.478852595209901</v>
      </c>
    </row>
    <row r="366" spans="3:9" ht="22.25" hidden="1" customHeight="1">
      <c r="C366" s="63">
        <v>361</v>
      </c>
      <c r="D366" s="64">
        <f>IF(C366&gt;'Mortgage Info'!$B$6*12,0,PPMT('Mortgage Info'!$B$5/12,C366,'Mortgage Info'!$B$6*12,'Mortgage Info'!$B$8))</f>
        <v>0</v>
      </c>
      <c r="E366" s="64">
        <f t="shared" si="15"/>
        <v>-84999.999999999956</v>
      </c>
      <c r="F366" s="64">
        <f>IFERROR(IPMT('Mortgage Info'!$B$5/12,C366,'Mortgage Info'!$B$6*12,'Mortgage Info'!$B$8),0)</f>
        <v>0</v>
      </c>
      <c r="G366" s="64">
        <f t="shared" si="16"/>
        <v>-108412.81518884683</v>
      </c>
      <c r="H366" s="64">
        <f t="shared" si="17"/>
        <v>4.2632564145606011E-11</v>
      </c>
      <c r="I366" s="65">
        <v>0</v>
      </c>
    </row>
    <row r="367" spans="3:9" ht="22.25" hidden="1" customHeight="1">
      <c r="C367" s="66">
        <v>362</v>
      </c>
      <c r="D367" s="67">
        <f>IF(C367&gt;'Mortgage Info'!$B$6*12,0,PPMT('Mortgage Info'!$B$5/12,C367,'Mortgage Info'!$B$6*12,'Mortgage Info'!$B$8))</f>
        <v>0</v>
      </c>
      <c r="E367" s="67">
        <f t="shared" si="15"/>
        <v>-84999.999999999956</v>
      </c>
      <c r="F367" s="67">
        <f>IFERROR(IPMT('Mortgage Info'!$B$5/12,C367,'Mortgage Info'!$B$6*12,'Mortgage Info'!$B$8),0)</f>
        <v>0</v>
      </c>
      <c r="G367" s="67">
        <f t="shared" si="16"/>
        <v>-108412.81518884683</v>
      </c>
      <c r="H367" s="67">
        <f t="shared" si="17"/>
        <v>4.2632564145606011E-11</v>
      </c>
      <c r="I367" s="68">
        <v>0</v>
      </c>
    </row>
    <row r="368" spans="3:9" ht="22.25" hidden="1" customHeight="1">
      <c r="C368" s="63">
        <v>363</v>
      </c>
      <c r="D368" s="64">
        <f>IF(C368&gt;'Mortgage Info'!$B$6*12,0,PPMT('Mortgage Info'!$B$5/12,C368,'Mortgage Info'!$B$6*12,'Mortgage Info'!$B$8))</f>
        <v>0</v>
      </c>
      <c r="E368" s="64">
        <f t="shared" si="15"/>
        <v>-84999.999999999956</v>
      </c>
      <c r="F368" s="64">
        <f>IFERROR(IPMT('Mortgage Info'!$B$5/12,C368,'Mortgage Info'!$B$6*12,'Mortgage Info'!$B$8),0)</f>
        <v>0</v>
      </c>
      <c r="G368" s="64">
        <f t="shared" si="16"/>
        <v>-108412.81518884683</v>
      </c>
      <c r="H368" s="64">
        <f t="shared" si="17"/>
        <v>4.2632564145606011E-11</v>
      </c>
      <c r="I368" s="65">
        <v>0</v>
      </c>
    </row>
    <row r="369" spans="3:9" ht="22.25" hidden="1" customHeight="1">
      <c r="C369" s="66">
        <v>364</v>
      </c>
      <c r="D369" s="67">
        <f>IF(C369&gt;'Mortgage Info'!$B$6*12,0,PPMT('Mortgage Info'!$B$5/12,C369,'Mortgage Info'!$B$6*12,'Mortgage Info'!$B$8))</f>
        <v>0</v>
      </c>
      <c r="E369" s="67">
        <f t="shared" si="15"/>
        <v>-84999.999999999956</v>
      </c>
      <c r="F369" s="67">
        <f>IFERROR(IPMT('Mortgage Info'!$B$5/12,C369,'Mortgage Info'!$B$6*12,'Mortgage Info'!$B$8),0)</f>
        <v>0</v>
      </c>
      <c r="G369" s="67">
        <f t="shared" si="16"/>
        <v>-108412.81518884683</v>
      </c>
      <c r="H369" s="67">
        <f t="shared" si="17"/>
        <v>4.2632564145606011E-11</v>
      </c>
      <c r="I369" s="68">
        <v>0</v>
      </c>
    </row>
    <row r="370" spans="3:9" ht="22.25" hidden="1" customHeight="1">
      <c r="C370" s="63">
        <v>365</v>
      </c>
      <c r="D370" s="64">
        <f>IF(C370&gt;'Mortgage Info'!$B$6*12,0,PPMT('Mortgage Info'!$B$5/12,C370,'Mortgage Info'!$B$6*12,'Mortgage Info'!$B$8))</f>
        <v>0</v>
      </c>
      <c r="E370" s="64">
        <f t="shared" si="15"/>
        <v>-84999.999999999956</v>
      </c>
      <c r="F370" s="64">
        <f>IFERROR(IPMT('Mortgage Info'!$B$5/12,C370,'Mortgage Info'!$B$6*12,'Mortgage Info'!$B$8),0)</f>
        <v>0</v>
      </c>
      <c r="G370" s="64">
        <f t="shared" si="16"/>
        <v>-108412.81518884683</v>
      </c>
      <c r="H370" s="64">
        <f t="shared" si="17"/>
        <v>4.2632564145606011E-11</v>
      </c>
      <c r="I370" s="65">
        <v>0</v>
      </c>
    </row>
    <row r="371" spans="3:9" ht="22.25" hidden="1" customHeight="1">
      <c r="C371" s="66">
        <v>366</v>
      </c>
      <c r="D371" s="67">
        <f>IF(C371&gt;'Mortgage Info'!$B$6*12,0,PPMT('Mortgage Info'!$B$5/12,C371,'Mortgage Info'!$B$6*12,'Mortgage Info'!$B$8))</f>
        <v>0</v>
      </c>
      <c r="E371" s="67">
        <f t="shared" si="15"/>
        <v>-84999.999999999956</v>
      </c>
      <c r="F371" s="67">
        <f>IFERROR(IPMT('Mortgage Info'!$B$5/12,C371,'Mortgage Info'!$B$6*12,'Mortgage Info'!$B$8),0)</f>
        <v>0</v>
      </c>
      <c r="G371" s="67">
        <f t="shared" si="16"/>
        <v>-108412.81518884683</v>
      </c>
      <c r="H371" s="67">
        <f t="shared" si="17"/>
        <v>4.2632564145606011E-11</v>
      </c>
      <c r="I371" s="68">
        <v>0</v>
      </c>
    </row>
    <row r="372" spans="3:9" ht="22.25" hidden="1" customHeight="1">
      <c r="C372" s="63">
        <v>367</v>
      </c>
      <c r="D372" s="64">
        <f>IF(C372&gt;'Mortgage Info'!$B$6*12,0,PPMT('Mortgage Info'!$B$5/12,C372,'Mortgage Info'!$B$6*12,'Mortgage Info'!$B$8))</f>
        <v>0</v>
      </c>
      <c r="E372" s="64">
        <f t="shared" si="15"/>
        <v>-84999.999999999956</v>
      </c>
      <c r="F372" s="64">
        <f>IFERROR(IPMT('Mortgage Info'!$B$5/12,C372,'Mortgage Info'!$B$6*12,'Mortgage Info'!$B$8),0)</f>
        <v>0</v>
      </c>
      <c r="G372" s="64">
        <f t="shared" si="16"/>
        <v>-108412.81518884683</v>
      </c>
      <c r="H372" s="64">
        <f t="shared" si="17"/>
        <v>4.2632564145606011E-11</v>
      </c>
      <c r="I372" s="65">
        <v>0</v>
      </c>
    </row>
    <row r="373" spans="3:9" ht="22.25" hidden="1" customHeight="1">
      <c r="C373" s="66">
        <v>368</v>
      </c>
      <c r="D373" s="67">
        <f>IF(C373&gt;'Mortgage Info'!$B$6*12,0,PPMT('Mortgage Info'!$B$5/12,C373,'Mortgage Info'!$B$6*12,'Mortgage Info'!$B$8))</f>
        <v>0</v>
      </c>
      <c r="E373" s="67">
        <f t="shared" si="15"/>
        <v>-84999.999999999956</v>
      </c>
      <c r="F373" s="67">
        <f>IFERROR(IPMT('Mortgage Info'!$B$5/12,C373,'Mortgage Info'!$B$6*12,'Mortgage Info'!$B$8),0)</f>
        <v>0</v>
      </c>
      <c r="G373" s="67">
        <f t="shared" si="16"/>
        <v>-108412.81518884683</v>
      </c>
      <c r="H373" s="67">
        <f t="shared" si="17"/>
        <v>4.2632564145606011E-11</v>
      </c>
      <c r="I373" s="68">
        <v>0</v>
      </c>
    </row>
    <row r="374" spans="3:9" ht="22.25" hidden="1" customHeight="1">
      <c r="C374" s="63">
        <v>369</v>
      </c>
      <c r="D374" s="64">
        <f>IF(C374&gt;'Mortgage Info'!$B$6*12,0,PPMT('Mortgage Info'!$B$5/12,C374,'Mortgage Info'!$B$6*12,'Mortgage Info'!$B$8))</f>
        <v>0</v>
      </c>
      <c r="E374" s="64">
        <f t="shared" si="15"/>
        <v>-84999.999999999956</v>
      </c>
      <c r="F374" s="64">
        <f>IFERROR(IPMT('Mortgage Info'!$B$5/12,C374,'Mortgage Info'!$B$6*12,'Mortgage Info'!$B$8),0)</f>
        <v>0</v>
      </c>
      <c r="G374" s="64">
        <f t="shared" si="16"/>
        <v>-108412.81518884683</v>
      </c>
      <c r="H374" s="64">
        <f t="shared" si="17"/>
        <v>4.2632564145606011E-11</v>
      </c>
      <c r="I374" s="65">
        <v>0</v>
      </c>
    </row>
    <row r="375" spans="3:9" ht="22.25" hidden="1" customHeight="1">
      <c r="C375" s="66">
        <v>370</v>
      </c>
      <c r="D375" s="67">
        <f>IF(C375&gt;'Mortgage Info'!$B$6*12,0,PPMT('Mortgage Info'!$B$5/12,C375,'Mortgage Info'!$B$6*12,'Mortgage Info'!$B$8))</f>
        <v>0</v>
      </c>
      <c r="E375" s="67">
        <f t="shared" si="15"/>
        <v>-84999.999999999956</v>
      </c>
      <c r="F375" s="67">
        <f>IFERROR(IPMT('Mortgage Info'!$B$5/12,C375,'Mortgage Info'!$B$6*12,'Mortgage Info'!$B$8),0)</f>
        <v>0</v>
      </c>
      <c r="G375" s="67">
        <f t="shared" si="16"/>
        <v>-108412.81518884683</v>
      </c>
      <c r="H375" s="67">
        <f t="shared" si="17"/>
        <v>4.2632564145606011E-11</v>
      </c>
      <c r="I375" s="68">
        <v>0</v>
      </c>
    </row>
    <row r="376" spans="3:9" ht="22.25" hidden="1" customHeight="1">
      <c r="C376" s="63">
        <v>371</v>
      </c>
      <c r="D376" s="64">
        <f>IF(C376&gt;'Mortgage Info'!$B$6*12,0,PPMT('Mortgage Info'!$B$5/12,C376,'Mortgage Info'!$B$6*12,'Mortgage Info'!$B$8))</f>
        <v>0</v>
      </c>
      <c r="E376" s="64">
        <f t="shared" si="15"/>
        <v>-84999.999999999956</v>
      </c>
      <c r="F376" s="64">
        <f>IFERROR(IPMT('Mortgage Info'!$B$5/12,C376,'Mortgage Info'!$B$6*12,'Mortgage Info'!$B$8),0)</f>
        <v>0</v>
      </c>
      <c r="G376" s="64">
        <f t="shared" si="16"/>
        <v>-108412.81518884683</v>
      </c>
      <c r="H376" s="64">
        <f t="shared" si="17"/>
        <v>4.2632564145606011E-11</v>
      </c>
      <c r="I376" s="65">
        <v>0</v>
      </c>
    </row>
    <row r="377" spans="3:9" ht="22.5" customHeight="1">
      <c r="C377" s="66">
        <v>372</v>
      </c>
      <c r="D377" s="67">
        <f>IF(C377&gt;'Mortgage Info'!$B$6*12,0,PPMT('Mortgage Info'!$B$5/12,C377,'Mortgage Info'!$B$6*12,'Mortgage Info'!$B$8))</f>
        <v>0</v>
      </c>
      <c r="E377" s="67">
        <f t="shared" si="15"/>
        <v>-84999.999999999956</v>
      </c>
      <c r="F377" s="67">
        <f>IFERROR(IPMT('Mortgage Info'!$B$5/12,C377,'Mortgage Info'!$B$6*12,'Mortgage Info'!$B$8),0)</f>
        <v>0</v>
      </c>
      <c r="G377" s="67">
        <f t="shared" si="16"/>
        <v>-108412.81518884683</v>
      </c>
      <c r="H377" s="67">
        <f t="shared" si="17"/>
        <v>4.2632564145606011E-11</v>
      </c>
      <c r="I377" s="68">
        <f>-(G377-G365)*$B$2</f>
        <v>0</v>
      </c>
    </row>
    <row r="378" spans="3:9" ht="22.25" hidden="1" customHeight="1">
      <c r="C378" s="63">
        <v>373</v>
      </c>
      <c r="D378" s="64">
        <f>IF(C378&gt;'Mortgage Info'!$B$6*12,0,PPMT('Mortgage Info'!$B$5/12,C378,'Mortgage Info'!$B$6*12,'Mortgage Info'!$B$8))</f>
        <v>0</v>
      </c>
      <c r="E378" s="64">
        <f t="shared" si="15"/>
        <v>-84999.999999999956</v>
      </c>
      <c r="F378" s="64">
        <f>IFERROR(IPMT('Mortgage Info'!$B$5/12,C378,'Mortgage Info'!$B$6*12,'Mortgage Info'!$B$8),0)</f>
        <v>0</v>
      </c>
      <c r="G378" s="64">
        <f t="shared" si="16"/>
        <v>-108412.81518884683</v>
      </c>
      <c r="H378" s="64">
        <f t="shared" si="17"/>
        <v>4.2632564145606011E-11</v>
      </c>
      <c r="I378" s="65">
        <v>0</v>
      </c>
    </row>
    <row r="379" spans="3:9" ht="22.25" hidden="1" customHeight="1">
      <c r="C379" s="66">
        <v>374</v>
      </c>
      <c r="D379" s="67">
        <f>IF(C379&gt;'Mortgage Info'!$B$6*12,0,PPMT('Mortgage Info'!$B$5/12,C379,'Mortgage Info'!$B$6*12,'Mortgage Info'!$B$8))</f>
        <v>0</v>
      </c>
      <c r="E379" s="67">
        <f t="shared" si="15"/>
        <v>-84999.999999999956</v>
      </c>
      <c r="F379" s="67">
        <f>IFERROR(IPMT('Mortgage Info'!$B$5/12,C379,'Mortgage Info'!$B$6*12,'Mortgage Info'!$B$8),0)</f>
        <v>0</v>
      </c>
      <c r="G379" s="67">
        <f t="shared" si="16"/>
        <v>-108412.81518884683</v>
      </c>
      <c r="H379" s="67">
        <f t="shared" si="17"/>
        <v>4.2632564145606011E-11</v>
      </c>
      <c r="I379" s="68">
        <v>0</v>
      </c>
    </row>
    <row r="380" spans="3:9" ht="22.25" hidden="1" customHeight="1">
      <c r="C380" s="63">
        <v>375</v>
      </c>
      <c r="D380" s="64">
        <f>IF(C380&gt;'Mortgage Info'!$B$6*12,0,PPMT('Mortgage Info'!$B$5/12,C380,'Mortgage Info'!$B$6*12,'Mortgage Info'!$B$8))</f>
        <v>0</v>
      </c>
      <c r="E380" s="64">
        <f t="shared" si="15"/>
        <v>-84999.999999999956</v>
      </c>
      <c r="F380" s="64">
        <f>IFERROR(IPMT('Mortgage Info'!$B$5/12,C380,'Mortgage Info'!$B$6*12,'Mortgage Info'!$B$8),0)</f>
        <v>0</v>
      </c>
      <c r="G380" s="64">
        <f t="shared" si="16"/>
        <v>-108412.81518884683</v>
      </c>
      <c r="H380" s="64">
        <f t="shared" si="17"/>
        <v>4.2632564145606011E-11</v>
      </c>
      <c r="I380" s="65">
        <v>0</v>
      </c>
    </row>
    <row r="381" spans="3:9" ht="22.25" hidden="1" customHeight="1">
      <c r="C381" s="66">
        <v>376</v>
      </c>
      <c r="D381" s="67">
        <f>IF(C381&gt;'Mortgage Info'!$B$6*12,0,PPMT('Mortgage Info'!$B$5/12,C381,'Mortgage Info'!$B$6*12,'Mortgage Info'!$B$8))</f>
        <v>0</v>
      </c>
      <c r="E381" s="67">
        <f t="shared" si="15"/>
        <v>-84999.999999999956</v>
      </c>
      <c r="F381" s="67">
        <f>IFERROR(IPMT('Mortgage Info'!$B$5/12,C381,'Mortgage Info'!$B$6*12,'Mortgage Info'!$B$8),0)</f>
        <v>0</v>
      </c>
      <c r="G381" s="67">
        <f t="shared" si="16"/>
        <v>-108412.81518884683</v>
      </c>
      <c r="H381" s="67">
        <f t="shared" si="17"/>
        <v>4.2632564145606011E-11</v>
      </c>
      <c r="I381" s="68">
        <v>0</v>
      </c>
    </row>
    <row r="382" spans="3:9" ht="22.25" hidden="1" customHeight="1">
      <c r="C382" s="63">
        <v>377</v>
      </c>
      <c r="D382" s="64">
        <f>IF(C382&gt;'Mortgage Info'!$B$6*12,0,PPMT('Mortgage Info'!$B$5/12,C382,'Mortgage Info'!$B$6*12,'Mortgage Info'!$B$8))</f>
        <v>0</v>
      </c>
      <c r="E382" s="64">
        <f t="shared" si="15"/>
        <v>-84999.999999999956</v>
      </c>
      <c r="F382" s="64">
        <f>IFERROR(IPMT('Mortgage Info'!$B$5/12,C382,'Mortgage Info'!$B$6*12,'Mortgage Info'!$B$8),0)</f>
        <v>0</v>
      </c>
      <c r="G382" s="64">
        <f t="shared" si="16"/>
        <v>-108412.81518884683</v>
      </c>
      <c r="H382" s="64">
        <f t="shared" si="17"/>
        <v>4.2632564145606011E-11</v>
      </c>
      <c r="I382" s="65">
        <v>0</v>
      </c>
    </row>
    <row r="383" spans="3:9" ht="22.25" hidden="1" customHeight="1">
      <c r="C383" s="66">
        <v>378</v>
      </c>
      <c r="D383" s="67">
        <f>IF(C383&gt;'Mortgage Info'!$B$6*12,0,PPMT('Mortgage Info'!$B$5/12,C383,'Mortgage Info'!$B$6*12,'Mortgage Info'!$B$8))</f>
        <v>0</v>
      </c>
      <c r="E383" s="67">
        <f t="shared" si="15"/>
        <v>-84999.999999999956</v>
      </c>
      <c r="F383" s="67">
        <f>IFERROR(IPMT('Mortgage Info'!$B$5/12,C383,'Mortgage Info'!$B$6*12,'Mortgage Info'!$B$8),0)</f>
        <v>0</v>
      </c>
      <c r="G383" s="67">
        <f t="shared" si="16"/>
        <v>-108412.81518884683</v>
      </c>
      <c r="H383" s="67">
        <f t="shared" si="17"/>
        <v>4.2632564145606011E-11</v>
      </c>
      <c r="I383" s="68">
        <v>0</v>
      </c>
    </row>
    <row r="384" spans="3:9" ht="22.25" hidden="1" customHeight="1">
      <c r="C384" s="63">
        <v>379</v>
      </c>
      <c r="D384" s="64">
        <f>IF(C384&gt;'Mortgage Info'!$B$6*12,0,PPMT('Mortgage Info'!$B$5/12,C384,'Mortgage Info'!$B$6*12,'Mortgage Info'!$B$8))</f>
        <v>0</v>
      </c>
      <c r="E384" s="64">
        <f t="shared" si="15"/>
        <v>-84999.999999999956</v>
      </c>
      <c r="F384" s="64">
        <f>IFERROR(IPMT('Mortgage Info'!$B$5/12,C384,'Mortgage Info'!$B$6*12,'Mortgage Info'!$B$8),0)</f>
        <v>0</v>
      </c>
      <c r="G384" s="64">
        <f t="shared" si="16"/>
        <v>-108412.81518884683</v>
      </c>
      <c r="H384" s="64">
        <f t="shared" si="17"/>
        <v>4.2632564145606011E-11</v>
      </c>
      <c r="I384" s="65">
        <v>0</v>
      </c>
    </row>
    <row r="385" spans="3:9" ht="22.25" hidden="1" customHeight="1">
      <c r="C385" s="66">
        <v>380</v>
      </c>
      <c r="D385" s="67">
        <f>IF(C385&gt;'Mortgage Info'!$B$6*12,0,PPMT('Mortgage Info'!$B$5/12,C385,'Mortgage Info'!$B$6*12,'Mortgage Info'!$B$8))</f>
        <v>0</v>
      </c>
      <c r="E385" s="67">
        <f t="shared" si="15"/>
        <v>-84999.999999999956</v>
      </c>
      <c r="F385" s="67">
        <f>IFERROR(IPMT('Mortgage Info'!$B$5/12,C385,'Mortgage Info'!$B$6*12,'Mortgage Info'!$B$8),0)</f>
        <v>0</v>
      </c>
      <c r="G385" s="67">
        <f t="shared" si="16"/>
        <v>-108412.81518884683</v>
      </c>
      <c r="H385" s="67">
        <f t="shared" si="17"/>
        <v>4.2632564145606011E-11</v>
      </c>
      <c r="I385" s="68">
        <v>0</v>
      </c>
    </row>
    <row r="386" spans="3:9" ht="22.25" hidden="1" customHeight="1">
      <c r="C386" s="63">
        <v>381</v>
      </c>
      <c r="D386" s="64">
        <f>IF(C386&gt;'Mortgage Info'!$B$6*12,0,PPMT('Mortgage Info'!$B$5/12,C386,'Mortgage Info'!$B$6*12,'Mortgage Info'!$B$8))</f>
        <v>0</v>
      </c>
      <c r="E386" s="64">
        <f t="shared" si="15"/>
        <v>-84999.999999999956</v>
      </c>
      <c r="F386" s="64">
        <f>IFERROR(IPMT('Mortgage Info'!$B$5/12,C386,'Mortgage Info'!$B$6*12,'Mortgage Info'!$B$8),0)</f>
        <v>0</v>
      </c>
      <c r="G386" s="64">
        <f t="shared" si="16"/>
        <v>-108412.81518884683</v>
      </c>
      <c r="H386" s="64">
        <f t="shared" si="17"/>
        <v>4.2632564145606011E-11</v>
      </c>
      <c r="I386" s="65">
        <v>0</v>
      </c>
    </row>
    <row r="387" spans="3:9" ht="22.25" hidden="1" customHeight="1">
      <c r="C387" s="66">
        <v>382</v>
      </c>
      <c r="D387" s="67">
        <f>IF(C387&gt;'Mortgage Info'!$B$6*12,0,PPMT('Mortgage Info'!$B$5/12,C387,'Mortgage Info'!$B$6*12,'Mortgage Info'!$B$8))</f>
        <v>0</v>
      </c>
      <c r="E387" s="67">
        <f t="shared" si="15"/>
        <v>-84999.999999999956</v>
      </c>
      <c r="F387" s="67">
        <f>IFERROR(IPMT('Mortgage Info'!$B$5/12,C387,'Mortgage Info'!$B$6*12,'Mortgage Info'!$B$8),0)</f>
        <v>0</v>
      </c>
      <c r="G387" s="67">
        <f t="shared" si="16"/>
        <v>-108412.81518884683</v>
      </c>
      <c r="H387" s="67">
        <f t="shared" si="17"/>
        <v>4.2632564145606011E-11</v>
      </c>
      <c r="I387" s="68">
        <v>0</v>
      </c>
    </row>
    <row r="388" spans="3:9" ht="22.25" hidden="1" customHeight="1">
      <c r="C388" s="63">
        <v>383</v>
      </c>
      <c r="D388" s="64">
        <f>IF(C388&gt;'Mortgage Info'!$B$6*12,0,PPMT('Mortgage Info'!$B$5/12,C388,'Mortgage Info'!$B$6*12,'Mortgage Info'!$B$8))</f>
        <v>0</v>
      </c>
      <c r="E388" s="64">
        <f t="shared" si="15"/>
        <v>-84999.999999999956</v>
      </c>
      <c r="F388" s="64">
        <f>IFERROR(IPMT('Mortgage Info'!$B$5/12,C388,'Mortgage Info'!$B$6*12,'Mortgage Info'!$B$8),0)</f>
        <v>0</v>
      </c>
      <c r="G388" s="64">
        <f t="shared" si="16"/>
        <v>-108412.81518884683</v>
      </c>
      <c r="H388" s="64">
        <f t="shared" si="17"/>
        <v>4.2632564145606011E-11</v>
      </c>
      <c r="I388" s="65">
        <v>0</v>
      </c>
    </row>
    <row r="389" spans="3:9" ht="22.5" customHeight="1">
      <c r="C389" s="66">
        <v>384</v>
      </c>
      <c r="D389" s="67">
        <f>IF(C389&gt;'Mortgage Info'!$B$6*12,0,PPMT('Mortgage Info'!$B$5/12,C389,'Mortgage Info'!$B$6*12,'Mortgage Info'!$B$8))</f>
        <v>0</v>
      </c>
      <c r="E389" s="67">
        <f t="shared" si="15"/>
        <v>-84999.999999999956</v>
      </c>
      <c r="F389" s="67">
        <f>IFERROR(IPMT('Mortgage Info'!$B$5/12,C389,'Mortgage Info'!$B$6*12,'Mortgage Info'!$B$8),0)</f>
        <v>0</v>
      </c>
      <c r="G389" s="67">
        <f t="shared" si="16"/>
        <v>-108412.81518884683</v>
      </c>
      <c r="H389" s="67">
        <f t="shared" si="17"/>
        <v>4.2632564145606011E-11</v>
      </c>
      <c r="I389" s="68">
        <f>-(G389-G377)*$B$2</f>
        <v>0</v>
      </c>
    </row>
    <row r="390" spans="3:9" ht="22.25" hidden="1" customHeight="1">
      <c r="C390" s="63">
        <v>385</v>
      </c>
      <c r="D390" s="64">
        <f>IF(C390&gt;'Mortgage Info'!$B$6*12,0,PPMT('Mortgage Info'!$B$5/12,C390,'Mortgage Info'!$B$6*12,'Mortgage Info'!$B$8))</f>
        <v>0</v>
      </c>
      <c r="E390" s="64">
        <f t="shared" si="15"/>
        <v>-84999.999999999956</v>
      </c>
      <c r="F390" s="64">
        <f>IFERROR(IPMT('Mortgage Info'!$B$5/12,C390,'Mortgage Info'!$B$6*12,'Mortgage Info'!$B$8),0)</f>
        <v>0</v>
      </c>
      <c r="G390" s="64">
        <f t="shared" si="16"/>
        <v>-108412.81518884683</v>
      </c>
      <c r="H390" s="64">
        <f t="shared" si="17"/>
        <v>4.2632564145606011E-11</v>
      </c>
      <c r="I390" s="65">
        <v>0</v>
      </c>
    </row>
    <row r="391" spans="3:9" ht="22.25" hidden="1" customHeight="1">
      <c r="C391" s="66">
        <v>386</v>
      </c>
      <c r="D391" s="67">
        <f>IF(C391&gt;'Mortgage Info'!$B$6*12,0,PPMT('Mortgage Info'!$B$5/12,C391,'Mortgage Info'!$B$6*12,'Mortgage Info'!$B$8))</f>
        <v>0</v>
      </c>
      <c r="E391" s="67">
        <f t="shared" ref="E391:E454" si="18">E390+D391</f>
        <v>-84999.999999999956</v>
      </c>
      <c r="F391" s="67">
        <f>IFERROR(IPMT('Mortgage Info'!$B$5/12,C391,'Mortgage Info'!$B$6*12,'Mortgage Info'!$B$8),0)</f>
        <v>0</v>
      </c>
      <c r="G391" s="67">
        <f t="shared" ref="G391:G454" si="19">G390+F391</f>
        <v>-108412.81518884683</v>
      </c>
      <c r="H391" s="67">
        <f t="shared" ref="H391:H454" si="20">H390+D391</f>
        <v>4.2632564145606011E-11</v>
      </c>
      <c r="I391" s="68">
        <v>0</v>
      </c>
    </row>
    <row r="392" spans="3:9" ht="22.25" hidden="1" customHeight="1">
      <c r="C392" s="63">
        <v>387</v>
      </c>
      <c r="D392" s="64">
        <f>IF(C392&gt;'Mortgage Info'!$B$6*12,0,PPMT('Mortgage Info'!$B$5/12,C392,'Mortgage Info'!$B$6*12,'Mortgage Info'!$B$8))</f>
        <v>0</v>
      </c>
      <c r="E392" s="64">
        <f t="shared" si="18"/>
        <v>-84999.999999999956</v>
      </c>
      <c r="F392" s="64">
        <f>IFERROR(IPMT('Mortgage Info'!$B$5/12,C392,'Mortgage Info'!$B$6*12,'Mortgage Info'!$B$8),0)</f>
        <v>0</v>
      </c>
      <c r="G392" s="64">
        <f t="shared" si="19"/>
        <v>-108412.81518884683</v>
      </c>
      <c r="H392" s="64">
        <f t="shared" si="20"/>
        <v>4.2632564145606011E-11</v>
      </c>
      <c r="I392" s="65">
        <v>0</v>
      </c>
    </row>
    <row r="393" spans="3:9" ht="22.25" hidden="1" customHeight="1">
      <c r="C393" s="66">
        <v>388</v>
      </c>
      <c r="D393" s="67">
        <f>IF(C393&gt;'Mortgage Info'!$B$6*12,0,PPMT('Mortgage Info'!$B$5/12,C393,'Mortgage Info'!$B$6*12,'Mortgage Info'!$B$8))</f>
        <v>0</v>
      </c>
      <c r="E393" s="67">
        <f t="shared" si="18"/>
        <v>-84999.999999999956</v>
      </c>
      <c r="F393" s="67">
        <f>IFERROR(IPMT('Mortgage Info'!$B$5/12,C393,'Mortgage Info'!$B$6*12,'Mortgage Info'!$B$8),0)</f>
        <v>0</v>
      </c>
      <c r="G393" s="67">
        <f t="shared" si="19"/>
        <v>-108412.81518884683</v>
      </c>
      <c r="H393" s="67">
        <f t="shared" si="20"/>
        <v>4.2632564145606011E-11</v>
      </c>
      <c r="I393" s="68">
        <v>0</v>
      </c>
    </row>
    <row r="394" spans="3:9" ht="22.25" hidden="1" customHeight="1">
      <c r="C394" s="63">
        <v>389</v>
      </c>
      <c r="D394" s="64">
        <f>IF(C394&gt;'Mortgage Info'!$B$6*12,0,PPMT('Mortgage Info'!$B$5/12,C394,'Mortgage Info'!$B$6*12,'Mortgage Info'!$B$8))</f>
        <v>0</v>
      </c>
      <c r="E394" s="64">
        <f t="shared" si="18"/>
        <v>-84999.999999999956</v>
      </c>
      <c r="F394" s="64">
        <f>IFERROR(IPMT('Mortgage Info'!$B$5/12,C394,'Mortgage Info'!$B$6*12,'Mortgage Info'!$B$8),0)</f>
        <v>0</v>
      </c>
      <c r="G394" s="64">
        <f t="shared" si="19"/>
        <v>-108412.81518884683</v>
      </c>
      <c r="H394" s="64">
        <f t="shared" si="20"/>
        <v>4.2632564145606011E-11</v>
      </c>
      <c r="I394" s="65">
        <v>0</v>
      </c>
    </row>
    <row r="395" spans="3:9" ht="22.25" hidden="1" customHeight="1">
      <c r="C395" s="66">
        <v>390</v>
      </c>
      <c r="D395" s="67">
        <f>IF(C395&gt;'Mortgage Info'!$B$6*12,0,PPMT('Mortgage Info'!$B$5/12,C395,'Mortgage Info'!$B$6*12,'Mortgage Info'!$B$8))</f>
        <v>0</v>
      </c>
      <c r="E395" s="67">
        <f t="shared" si="18"/>
        <v>-84999.999999999956</v>
      </c>
      <c r="F395" s="67">
        <f>IFERROR(IPMT('Mortgage Info'!$B$5/12,C395,'Mortgage Info'!$B$6*12,'Mortgage Info'!$B$8),0)</f>
        <v>0</v>
      </c>
      <c r="G395" s="67">
        <f t="shared" si="19"/>
        <v>-108412.81518884683</v>
      </c>
      <c r="H395" s="67">
        <f t="shared" si="20"/>
        <v>4.2632564145606011E-11</v>
      </c>
      <c r="I395" s="68">
        <v>0</v>
      </c>
    </row>
    <row r="396" spans="3:9" ht="22.25" hidden="1" customHeight="1">
      <c r="C396" s="63">
        <v>391</v>
      </c>
      <c r="D396" s="64">
        <f>IF(C396&gt;'Mortgage Info'!$B$6*12,0,PPMT('Mortgage Info'!$B$5/12,C396,'Mortgage Info'!$B$6*12,'Mortgage Info'!$B$8))</f>
        <v>0</v>
      </c>
      <c r="E396" s="64">
        <f t="shared" si="18"/>
        <v>-84999.999999999956</v>
      </c>
      <c r="F396" s="64">
        <f>IFERROR(IPMT('Mortgage Info'!$B$5/12,C396,'Mortgage Info'!$B$6*12,'Mortgage Info'!$B$8),0)</f>
        <v>0</v>
      </c>
      <c r="G396" s="64">
        <f t="shared" si="19"/>
        <v>-108412.81518884683</v>
      </c>
      <c r="H396" s="64">
        <f t="shared" si="20"/>
        <v>4.2632564145606011E-11</v>
      </c>
      <c r="I396" s="65">
        <v>0</v>
      </c>
    </row>
    <row r="397" spans="3:9" ht="22.25" hidden="1" customHeight="1">
      <c r="C397" s="66">
        <v>392</v>
      </c>
      <c r="D397" s="67">
        <f>IF(C397&gt;'Mortgage Info'!$B$6*12,0,PPMT('Mortgage Info'!$B$5/12,C397,'Mortgage Info'!$B$6*12,'Mortgage Info'!$B$8))</f>
        <v>0</v>
      </c>
      <c r="E397" s="67">
        <f t="shared" si="18"/>
        <v>-84999.999999999956</v>
      </c>
      <c r="F397" s="67">
        <f>IFERROR(IPMT('Mortgage Info'!$B$5/12,C397,'Mortgage Info'!$B$6*12,'Mortgage Info'!$B$8),0)</f>
        <v>0</v>
      </c>
      <c r="G397" s="67">
        <f t="shared" si="19"/>
        <v>-108412.81518884683</v>
      </c>
      <c r="H397" s="67">
        <f t="shared" si="20"/>
        <v>4.2632564145606011E-11</v>
      </c>
      <c r="I397" s="68">
        <v>0</v>
      </c>
    </row>
    <row r="398" spans="3:9" ht="22.25" hidden="1" customHeight="1">
      <c r="C398" s="63">
        <v>393</v>
      </c>
      <c r="D398" s="64">
        <f>IF(C398&gt;'Mortgage Info'!$B$6*12,0,PPMT('Mortgage Info'!$B$5/12,C398,'Mortgage Info'!$B$6*12,'Mortgage Info'!$B$8))</f>
        <v>0</v>
      </c>
      <c r="E398" s="64">
        <f t="shared" si="18"/>
        <v>-84999.999999999956</v>
      </c>
      <c r="F398" s="64">
        <f>IFERROR(IPMT('Mortgage Info'!$B$5/12,C398,'Mortgage Info'!$B$6*12,'Mortgage Info'!$B$8),0)</f>
        <v>0</v>
      </c>
      <c r="G398" s="64">
        <f t="shared" si="19"/>
        <v>-108412.81518884683</v>
      </c>
      <c r="H398" s="64">
        <f t="shared" si="20"/>
        <v>4.2632564145606011E-11</v>
      </c>
      <c r="I398" s="65">
        <v>0</v>
      </c>
    </row>
    <row r="399" spans="3:9" ht="22.25" hidden="1" customHeight="1">
      <c r="C399" s="66">
        <v>394</v>
      </c>
      <c r="D399" s="67">
        <f>IF(C399&gt;'Mortgage Info'!$B$6*12,0,PPMT('Mortgage Info'!$B$5/12,C399,'Mortgage Info'!$B$6*12,'Mortgage Info'!$B$8))</f>
        <v>0</v>
      </c>
      <c r="E399" s="67">
        <f t="shared" si="18"/>
        <v>-84999.999999999956</v>
      </c>
      <c r="F399" s="67">
        <f>IFERROR(IPMT('Mortgage Info'!$B$5/12,C399,'Mortgage Info'!$B$6*12,'Mortgage Info'!$B$8),0)</f>
        <v>0</v>
      </c>
      <c r="G399" s="67">
        <f t="shared" si="19"/>
        <v>-108412.81518884683</v>
      </c>
      <c r="H399" s="67">
        <f t="shared" si="20"/>
        <v>4.2632564145606011E-11</v>
      </c>
      <c r="I399" s="68">
        <v>0</v>
      </c>
    </row>
    <row r="400" spans="3:9" ht="22.25" hidden="1" customHeight="1">
      <c r="C400" s="63">
        <v>395</v>
      </c>
      <c r="D400" s="64">
        <f>IF(C400&gt;'Mortgage Info'!$B$6*12,0,PPMT('Mortgage Info'!$B$5/12,C400,'Mortgage Info'!$B$6*12,'Mortgage Info'!$B$8))</f>
        <v>0</v>
      </c>
      <c r="E400" s="64">
        <f t="shared" si="18"/>
        <v>-84999.999999999956</v>
      </c>
      <c r="F400" s="64">
        <f>IFERROR(IPMT('Mortgage Info'!$B$5/12,C400,'Mortgage Info'!$B$6*12,'Mortgage Info'!$B$8),0)</f>
        <v>0</v>
      </c>
      <c r="G400" s="64">
        <f t="shared" si="19"/>
        <v>-108412.81518884683</v>
      </c>
      <c r="H400" s="64">
        <f t="shared" si="20"/>
        <v>4.2632564145606011E-11</v>
      </c>
      <c r="I400" s="65">
        <v>0</v>
      </c>
    </row>
    <row r="401" spans="3:9" ht="22.5" customHeight="1">
      <c r="C401" s="66">
        <v>396</v>
      </c>
      <c r="D401" s="67">
        <f>IF(C401&gt;'Mortgage Info'!$B$6*12,0,PPMT('Mortgage Info'!$B$5/12,C401,'Mortgage Info'!$B$6*12,'Mortgage Info'!$B$8))</f>
        <v>0</v>
      </c>
      <c r="E401" s="67">
        <f t="shared" si="18"/>
        <v>-84999.999999999956</v>
      </c>
      <c r="F401" s="67">
        <f>IFERROR(IPMT('Mortgage Info'!$B$5/12,C401,'Mortgage Info'!$B$6*12,'Mortgage Info'!$B$8),0)</f>
        <v>0</v>
      </c>
      <c r="G401" s="67">
        <f t="shared" si="19"/>
        <v>-108412.81518884683</v>
      </c>
      <c r="H401" s="67">
        <f t="shared" si="20"/>
        <v>4.2632564145606011E-11</v>
      </c>
      <c r="I401" s="68">
        <f>-(G401-G389)*$B$2</f>
        <v>0</v>
      </c>
    </row>
    <row r="402" spans="3:9" ht="22.25" hidden="1" customHeight="1">
      <c r="C402" s="63">
        <v>397</v>
      </c>
      <c r="D402" s="64">
        <f>IF(C402&gt;'Mortgage Info'!$B$6*12,0,PPMT('Mortgage Info'!$B$5/12,C402,'Mortgage Info'!$B$6*12,'Mortgage Info'!$B$8))</f>
        <v>0</v>
      </c>
      <c r="E402" s="64">
        <f t="shared" si="18"/>
        <v>-84999.999999999956</v>
      </c>
      <c r="F402" s="64">
        <f>IFERROR(IPMT('Mortgage Info'!$B$5/12,C402,'Mortgage Info'!$B$6*12,'Mortgage Info'!$B$8),0)</f>
        <v>0</v>
      </c>
      <c r="G402" s="64">
        <f t="shared" si="19"/>
        <v>-108412.81518884683</v>
      </c>
      <c r="H402" s="64">
        <f t="shared" si="20"/>
        <v>4.2632564145606011E-11</v>
      </c>
      <c r="I402" s="65">
        <v>0</v>
      </c>
    </row>
    <row r="403" spans="3:9" ht="22.25" hidden="1" customHeight="1">
      <c r="C403" s="66">
        <v>398</v>
      </c>
      <c r="D403" s="67">
        <f>IF(C403&gt;'Mortgage Info'!$B$6*12,0,PPMT('Mortgage Info'!$B$5/12,C403,'Mortgage Info'!$B$6*12,'Mortgage Info'!$B$8))</f>
        <v>0</v>
      </c>
      <c r="E403" s="67">
        <f t="shared" si="18"/>
        <v>-84999.999999999956</v>
      </c>
      <c r="F403" s="67">
        <f>IFERROR(IPMT('Mortgage Info'!$B$5/12,C403,'Mortgage Info'!$B$6*12,'Mortgage Info'!$B$8),0)</f>
        <v>0</v>
      </c>
      <c r="G403" s="67">
        <f t="shared" si="19"/>
        <v>-108412.81518884683</v>
      </c>
      <c r="H403" s="67">
        <f t="shared" si="20"/>
        <v>4.2632564145606011E-11</v>
      </c>
      <c r="I403" s="68">
        <v>0</v>
      </c>
    </row>
    <row r="404" spans="3:9" ht="22.25" hidden="1" customHeight="1">
      <c r="C404" s="63">
        <v>399</v>
      </c>
      <c r="D404" s="64">
        <f>IF(C404&gt;'Mortgage Info'!$B$6*12,0,PPMT('Mortgage Info'!$B$5/12,C404,'Mortgage Info'!$B$6*12,'Mortgage Info'!$B$8))</f>
        <v>0</v>
      </c>
      <c r="E404" s="64">
        <f t="shared" si="18"/>
        <v>-84999.999999999956</v>
      </c>
      <c r="F404" s="64">
        <f>IFERROR(IPMT('Mortgage Info'!$B$5/12,C404,'Mortgage Info'!$B$6*12,'Mortgage Info'!$B$8),0)</f>
        <v>0</v>
      </c>
      <c r="G404" s="64">
        <f t="shared" si="19"/>
        <v>-108412.81518884683</v>
      </c>
      <c r="H404" s="64">
        <f t="shared" si="20"/>
        <v>4.2632564145606011E-11</v>
      </c>
      <c r="I404" s="65">
        <v>0</v>
      </c>
    </row>
    <row r="405" spans="3:9" ht="22.25" hidden="1" customHeight="1">
      <c r="C405" s="66">
        <v>400</v>
      </c>
      <c r="D405" s="67">
        <f>IF(C405&gt;'Mortgage Info'!$B$6*12,0,PPMT('Mortgage Info'!$B$5/12,C405,'Mortgage Info'!$B$6*12,'Mortgage Info'!$B$8))</f>
        <v>0</v>
      </c>
      <c r="E405" s="67">
        <f t="shared" si="18"/>
        <v>-84999.999999999956</v>
      </c>
      <c r="F405" s="67">
        <f>IFERROR(IPMT('Mortgage Info'!$B$5/12,C405,'Mortgage Info'!$B$6*12,'Mortgage Info'!$B$8),0)</f>
        <v>0</v>
      </c>
      <c r="G405" s="67">
        <f t="shared" si="19"/>
        <v>-108412.81518884683</v>
      </c>
      <c r="H405" s="67">
        <f t="shared" si="20"/>
        <v>4.2632564145606011E-11</v>
      </c>
      <c r="I405" s="68">
        <v>0</v>
      </c>
    </row>
    <row r="406" spans="3:9" ht="22.25" hidden="1" customHeight="1">
      <c r="C406" s="63">
        <v>401</v>
      </c>
      <c r="D406" s="64">
        <f>IF(C406&gt;'Mortgage Info'!$B$6*12,0,PPMT('Mortgage Info'!$B$5/12,C406,'Mortgage Info'!$B$6*12,'Mortgage Info'!$B$8))</f>
        <v>0</v>
      </c>
      <c r="E406" s="64">
        <f t="shared" si="18"/>
        <v>-84999.999999999956</v>
      </c>
      <c r="F406" s="64">
        <f>IFERROR(IPMT('Mortgage Info'!$B$5/12,C406,'Mortgage Info'!$B$6*12,'Mortgage Info'!$B$8),0)</f>
        <v>0</v>
      </c>
      <c r="G406" s="64">
        <f t="shared" si="19"/>
        <v>-108412.81518884683</v>
      </c>
      <c r="H406" s="64">
        <f t="shared" si="20"/>
        <v>4.2632564145606011E-11</v>
      </c>
      <c r="I406" s="65">
        <v>0</v>
      </c>
    </row>
    <row r="407" spans="3:9" ht="22.25" hidden="1" customHeight="1">
      <c r="C407" s="66">
        <v>402</v>
      </c>
      <c r="D407" s="67">
        <f>IF(C407&gt;'Mortgage Info'!$B$6*12,0,PPMT('Mortgage Info'!$B$5/12,C407,'Mortgage Info'!$B$6*12,'Mortgage Info'!$B$8))</f>
        <v>0</v>
      </c>
      <c r="E407" s="67">
        <f t="shared" si="18"/>
        <v>-84999.999999999956</v>
      </c>
      <c r="F407" s="67">
        <f>IFERROR(IPMT('Mortgage Info'!$B$5/12,C407,'Mortgage Info'!$B$6*12,'Mortgage Info'!$B$8),0)</f>
        <v>0</v>
      </c>
      <c r="G407" s="67">
        <f t="shared" si="19"/>
        <v>-108412.81518884683</v>
      </c>
      <c r="H407" s="67">
        <f t="shared" si="20"/>
        <v>4.2632564145606011E-11</v>
      </c>
      <c r="I407" s="68">
        <v>0</v>
      </c>
    </row>
    <row r="408" spans="3:9" ht="22.25" hidden="1" customHeight="1">
      <c r="C408" s="63">
        <v>403</v>
      </c>
      <c r="D408" s="64">
        <f>IF(C408&gt;'Mortgage Info'!$B$6*12,0,PPMT('Mortgage Info'!$B$5/12,C408,'Mortgage Info'!$B$6*12,'Mortgage Info'!$B$8))</f>
        <v>0</v>
      </c>
      <c r="E408" s="64">
        <f t="shared" si="18"/>
        <v>-84999.999999999956</v>
      </c>
      <c r="F408" s="64">
        <f>IFERROR(IPMT('Mortgage Info'!$B$5/12,C408,'Mortgage Info'!$B$6*12,'Mortgage Info'!$B$8),0)</f>
        <v>0</v>
      </c>
      <c r="G408" s="64">
        <f t="shared" si="19"/>
        <v>-108412.81518884683</v>
      </c>
      <c r="H408" s="64">
        <f t="shared" si="20"/>
        <v>4.2632564145606011E-11</v>
      </c>
      <c r="I408" s="65">
        <v>0</v>
      </c>
    </row>
    <row r="409" spans="3:9" ht="22.25" hidden="1" customHeight="1">
      <c r="C409" s="66">
        <v>404</v>
      </c>
      <c r="D409" s="67">
        <f>IF(C409&gt;'Mortgage Info'!$B$6*12,0,PPMT('Mortgage Info'!$B$5/12,C409,'Mortgage Info'!$B$6*12,'Mortgage Info'!$B$8))</f>
        <v>0</v>
      </c>
      <c r="E409" s="67">
        <f t="shared" si="18"/>
        <v>-84999.999999999956</v>
      </c>
      <c r="F409" s="67">
        <f>IFERROR(IPMT('Mortgage Info'!$B$5/12,C409,'Mortgage Info'!$B$6*12,'Mortgage Info'!$B$8),0)</f>
        <v>0</v>
      </c>
      <c r="G409" s="67">
        <f t="shared" si="19"/>
        <v>-108412.81518884683</v>
      </c>
      <c r="H409" s="67">
        <f t="shared" si="20"/>
        <v>4.2632564145606011E-11</v>
      </c>
      <c r="I409" s="68">
        <v>0</v>
      </c>
    </row>
    <row r="410" spans="3:9" ht="22.25" hidden="1" customHeight="1">
      <c r="C410" s="63">
        <v>405</v>
      </c>
      <c r="D410" s="64">
        <f>IF(C410&gt;'Mortgage Info'!$B$6*12,0,PPMT('Mortgage Info'!$B$5/12,C410,'Mortgage Info'!$B$6*12,'Mortgage Info'!$B$8))</f>
        <v>0</v>
      </c>
      <c r="E410" s="64">
        <f t="shared" si="18"/>
        <v>-84999.999999999956</v>
      </c>
      <c r="F410" s="64">
        <f>IFERROR(IPMT('Mortgage Info'!$B$5/12,C410,'Mortgage Info'!$B$6*12,'Mortgage Info'!$B$8),0)</f>
        <v>0</v>
      </c>
      <c r="G410" s="64">
        <f t="shared" si="19"/>
        <v>-108412.81518884683</v>
      </c>
      <c r="H410" s="64">
        <f t="shared" si="20"/>
        <v>4.2632564145606011E-11</v>
      </c>
      <c r="I410" s="65">
        <v>0</v>
      </c>
    </row>
    <row r="411" spans="3:9" ht="22.25" hidden="1" customHeight="1">
      <c r="C411" s="66">
        <v>406</v>
      </c>
      <c r="D411" s="67">
        <f>IF(C411&gt;'Mortgage Info'!$B$6*12,0,PPMT('Mortgage Info'!$B$5/12,C411,'Mortgage Info'!$B$6*12,'Mortgage Info'!$B$8))</f>
        <v>0</v>
      </c>
      <c r="E411" s="67">
        <f t="shared" si="18"/>
        <v>-84999.999999999956</v>
      </c>
      <c r="F411" s="67">
        <f>IFERROR(IPMT('Mortgage Info'!$B$5/12,C411,'Mortgage Info'!$B$6*12,'Mortgage Info'!$B$8),0)</f>
        <v>0</v>
      </c>
      <c r="G411" s="67">
        <f t="shared" si="19"/>
        <v>-108412.81518884683</v>
      </c>
      <c r="H411" s="67">
        <f t="shared" si="20"/>
        <v>4.2632564145606011E-11</v>
      </c>
      <c r="I411" s="68">
        <v>0</v>
      </c>
    </row>
    <row r="412" spans="3:9" ht="22.25" hidden="1" customHeight="1">
      <c r="C412" s="63">
        <v>407</v>
      </c>
      <c r="D412" s="64">
        <f>IF(C412&gt;'Mortgage Info'!$B$6*12,0,PPMT('Mortgage Info'!$B$5/12,C412,'Mortgage Info'!$B$6*12,'Mortgage Info'!$B$8))</f>
        <v>0</v>
      </c>
      <c r="E412" s="64">
        <f t="shared" si="18"/>
        <v>-84999.999999999956</v>
      </c>
      <c r="F412" s="64">
        <f>IFERROR(IPMT('Mortgage Info'!$B$5/12,C412,'Mortgage Info'!$B$6*12,'Mortgage Info'!$B$8),0)</f>
        <v>0</v>
      </c>
      <c r="G412" s="64">
        <f t="shared" si="19"/>
        <v>-108412.81518884683</v>
      </c>
      <c r="H412" s="64">
        <f t="shared" si="20"/>
        <v>4.2632564145606011E-11</v>
      </c>
      <c r="I412" s="65">
        <v>0</v>
      </c>
    </row>
    <row r="413" spans="3:9" ht="22.5" customHeight="1">
      <c r="C413" s="66">
        <v>408</v>
      </c>
      <c r="D413" s="67">
        <f>IF(C413&gt;'Mortgage Info'!$B$6*12,0,PPMT('Mortgage Info'!$B$5/12,C413,'Mortgage Info'!$B$6*12,'Mortgage Info'!$B$8))</f>
        <v>0</v>
      </c>
      <c r="E413" s="67">
        <f t="shared" si="18"/>
        <v>-84999.999999999956</v>
      </c>
      <c r="F413" s="67">
        <f>IFERROR(IPMT('Mortgage Info'!$B$5/12,C413,'Mortgage Info'!$B$6*12,'Mortgage Info'!$B$8),0)</f>
        <v>0</v>
      </c>
      <c r="G413" s="67">
        <f t="shared" si="19"/>
        <v>-108412.81518884683</v>
      </c>
      <c r="H413" s="67">
        <f t="shared" si="20"/>
        <v>4.2632564145606011E-11</v>
      </c>
      <c r="I413" s="68">
        <f>-(G413-G401)*$B$2</f>
        <v>0</v>
      </c>
    </row>
    <row r="414" spans="3:9" ht="22.25" hidden="1" customHeight="1">
      <c r="C414" s="63">
        <v>409</v>
      </c>
      <c r="D414" s="64">
        <f>IF(C414&gt;'Mortgage Info'!$B$6*12,0,PPMT('Mortgage Info'!$B$5/12,C414,'Mortgage Info'!$B$6*12,'Mortgage Info'!$B$8))</f>
        <v>0</v>
      </c>
      <c r="E414" s="64">
        <f t="shared" si="18"/>
        <v>-84999.999999999956</v>
      </c>
      <c r="F414" s="64">
        <f>IFERROR(IPMT('Mortgage Info'!$B$5/12,C414,'Mortgage Info'!$B$6*12,'Mortgage Info'!$B$8),0)</f>
        <v>0</v>
      </c>
      <c r="G414" s="64">
        <f t="shared" si="19"/>
        <v>-108412.81518884683</v>
      </c>
      <c r="H414" s="64">
        <f t="shared" si="20"/>
        <v>4.2632564145606011E-11</v>
      </c>
      <c r="I414" s="65">
        <v>0</v>
      </c>
    </row>
    <row r="415" spans="3:9" ht="22.25" hidden="1" customHeight="1">
      <c r="C415" s="66">
        <v>410</v>
      </c>
      <c r="D415" s="67">
        <f>IF(C415&gt;'Mortgage Info'!$B$6*12,0,PPMT('Mortgage Info'!$B$5/12,C415,'Mortgage Info'!$B$6*12,'Mortgage Info'!$B$8))</f>
        <v>0</v>
      </c>
      <c r="E415" s="67">
        <f t="shared" si="18"/>
        <v>-84999.999999999956</v>
      </c>
      <c r="F415" s="67">
        <f>IFERROR(IPMT('Mortgage Info'!$B$5/12,C415,'Mortgage Info'!$B$6*12,'Mortgage Info'!$B$8),0)</f>
        <v>0</v>
      </c>
      <c r="G415" s="67">
        <f t="shared" si="19"/>
        <v>-108412.81518884683</v>
      </c>
      <c r="H415" s="67">
        <f t="shared" si="20"/>
        <v>4.2632564145606011E-11</v>
      </c>
      <c r="I415" s="68">
        <v>0</v>
      </c>
    </row>
    <row r="416" spans="3:9" ht="22.25" hidden="1" customHeight="1">
      <c r="C416" s="63">
        <v>411</v>
      </c>
      <c r="D416" s="64">
        <f>IF(C416&gt;'Mortgage Info'!$B$6*12,0,PPMT('Mortgage Info'!$B$5/12,C416,'Mortgage Info'!$B$6*12,'Mortgage Info'!$B$8))</f>
        <v>0</v>
      </c>
      <c r="E416" s="64">
        <f t="shared" si="18"/>
        <v>-84999.999999999956</v>
      </c>
      <c r="F416" s="64">
        <f>IFERROR(IPMT('Mortgage Info'!$B$5/12,C416,'Mortgage Info'!$B$6*12,'Mortgage Info'!$B$8),0)</f>
        <v>0</v>
      </c>
      <c r="G416" s="64">
        <f t="shared" si="19"/>
        <v>-108412.81518884683</v>
      </c>
      <c r="H416" s="64">
        <f t="shared" si="20"/>
        <v>4.2632564145606011E-11</v>
      </c>
      <c r="I416" s="65">
        <v>0</v>
      </c>
    </row>
    <row r="417" spans="3:9" ht="22.25" hidden="1" customHeight="1">
      <c r="C417" s="66">
        <v>412</v>
      </c>
      <c r="D417" s="67">
        <f>IF(C417&gt;'Mortgage Info'!$B$6*12,0,PPMT('Mortgage Info'!$B$5/12,C417,'Mortgage Info'!$B$6*12,'Mortgage Info'!$B$8))</f>
        <v>0</v>
      </c>
      <c r="E417" s="67">
        <f t="shared" si="18"/>
        <v>-84999.999999999956</v>
      </c>
      <c r="F417" s="67">
        <f>IFERROR(IPMT('Mortgage Info'!$B$5/12,C417,'Mortgage Info'!$B$6*12,'Mortgage Info'!$B$8),0)</f>
        <v>0</v>
      </c>
      <c r="G417" s="67">
        <f t="shared" si="19"/>
        <v>-108412.81518884683</v>
      </c>
      <c r="H417" s="67">
        <f t="shared" si="20"/>
        <v>4.2632564145606011E-11</v>
      </c>
      <c r="I417" s="68">
        <v>0</v>
      </c>
    </row>
    <row r="418" spans="3:9" ht="22.25" hidden="1" customHeight="1">
      <c r="C418" s="63">
        <v>413</v>
      </c>
      <c r="D418" s="64">
        <f>IF(C418&gt;'Mortgage Info'!$B$6*12,0,PPMT('Mortgage Info'!$B$5/12,C418,'Mortgage Info'!$B$6*12,'Mortgage Info'!$B$8))</f>
        <v>0</v>
      </c>
      <c r="E418" s="64">
        <f t="shared" si="18"/>
        <v>-84999.999999999956</v>
      </c>
      <c r="F418" s="64">
        <f>IFERROR(IPMT('Mortgage Info'!$B$5/12,C418,'Mortgage Info'!$B$6*12,'Mortgage Info'!$B$8),0)</f>
        <v>0</v>
      </c>
      <c r="G418" s="64">
        <f t="shared" si="19"/>
        <v>-108412.81518884683</v>
      </c>
      <c r="H418" s="64">
        <f t="shared" si="20"/>
        <v>4.2632564145606011E-11</v>
      </c>
      <c r="I418" s="65">
        <v>0</v>
      </c>
    </row>
    <row r="419" spans="3:9" ht="22.25" hidden="1" customHeight="1">
      <c r="C419" s="66">
        <v>414</v>
      </c>
      <c r="D419" s="67">
        <f>IF(C419&gt;'Mortgage Info'!$B$6*12,0,PPMT('Mortgage Info'!$B$5/12,C419,'Mortgage Info'!$B$6*12,'Mortgage Info'!$B$8))</f>
        <v>0</v>
      </c>
      <c r="E419" s="67">
        <f t="shared" si="18"/>
        <v>-84999.999999999956</v>
      </c>
      <c r="F419" s="67">
        <f>IFERROR(IPMT('Mortgage Info'!$B$5/12,C419,'Mortgage Info'!$B$6*12,'Mortgage Info'!$B$8),0)</f>
        <v>0</v>
      </c>
      <c r="G419" s="67">
        <f t="shared" si="19"/>
        <v>-108412.81518884683</v>
      </c>
      <c r="H419" s="67">
        <f t="shared" si="20"/>
        <v>4.2632564145606011E-11</v>
      </c>
      <c r="I419" s="68">
        <v>0</v>
      </c>
    </row>
    <row r="420" spans="3:9" ht="22.25" hidden="1" customHeight="1">
      <c r="C420" s="63">
        <v>415</v>
      </c>
      <c r="D420" s="64">
        <f>IF(C420&gt;'Mortgage Info'!$B$6*12,0,PPMT('Mortgage Info'!$B$5/12,C420,'Mortgage Info'!$B$6*12,'Mortgage Info'!$B$8))</f>
        <v>0</v>
      </c>
      <c r="E420" s="64">
        <f t="shared" si="18"/>
        <v>-84999.999999999956</v>
      </c>
      <c r="F420" s="64">
        <f>IFERROR(IPMT('Mortgage Info'!$B$5/12,C420,'Mortgage Info'!$B$6*12,'Mortgage Info'!$B$8),0)</f>
        <v>0</v>
      </c>
      <c r="G420" s="64">
        <f t="shared" si="19"/>
        <v>-108412.81518884683</v>
      </c>
      <c r="H420" s="64">
        <f t="shared" si="20"/>
        <v>4.2632564145606011E-11</v>
      </c>
      <c r="I420" s="65">
        <v>0</v>
      </c>
    </row>
    <row r="421" spans="3:9" ht="22.25" hidden="1" customHeight="1">
      <c r="C421" s="66">
        <v>416</v>
      </c>
      <c r="D421" s="67">
        <f>IF(C421&gt;'Mortgage Info'!$B$6*12,0,PPMT('Mortgage Info'!$B$5/12,C421,'Mortgage Info'!$B$6*12,'Mortgage Info'!$B$8))</f>
        <v>0</v>
      </c>
      <c r="E421" s="67">
        <f t="shared" si="18"/>
        <v>-84999.999999999956</v>
      </c>
      <c r="F421" s="67">
        <f>IFERROR(IPMT('Mortgage Info'!$B$5/12,C421,'Mortgage Info'!$B$6*12,'Mortgage Info'!$B$8),0)</f>
        <v>0</v>
      </c>
      <c r="G421" s="67">
        <f t="shared" si="19"/>
        <v>-108412.81518884683</v>
      </c>
      <c r="H421" s="67">
        <f t="shared" si="20"/>
        <v>4.2632564145606011E-11</v>
      </c>
      <c r="I421" s="68">
        <v>0</v>
      </c>
    </row>
    <row r="422" spans="3:9" ht="22.25" hidden="1" customHeight="1">
      <c r="C422" s="63">
        <v>417</v>
      </c>
      <c r="D422" s="64">
        <f>IF(C422&gt;'Mortgage Info'!$B$6*12,0,PPMT('Mortgage Info'!$B$5/12,C422,'Mortgage Info'!$B$6*12,'Mortgage Info'!$B$8))</f>
        <v>0</v>
      </c>
      <c r="E422" s="64">
        <f t="shared" si="18"/>
        <v>-84999.999999999956</v>
      </c>
      <c r="F422" s="64">
        <f>IFERROR(IPMT('Mortgage Info'!$B$5/12,C422,'Mortgage Info'!$B$6*12,'Mortgage Info'!$B$8),0)</f>
        <v>0</v>
      </c>
      <c r="G422" s="64">
        <f t="shared" si="19"/>
        <v>-108412.81518884683</v>
      </c>
      <c r="H422" s="64">
        <f t="shared" si="20"/>
        <v>4.2632564145606011E-11</v>
      </c>
      <c r="I422" s="65">
        <v>0</v>
      </c>
    </row>
    <row r="423" spans="3:9" ht="22.25" hidden="1" customHeight="1">
      <c r="C423" s="66">
        <v>418</v>
      </c>
      <c r="D423" s="67">
        <f>IF(C423&gt;'Mortgage Info'!$B$6*12,0,PPMT('Mortgage Info'!$B$5/12,C423,'Mortgage Info'!$B$6*12,'Mortgage Info'!$B$8))</f>
        <v>0</v>
      </c>
      <c r="E423" s="67">
        <f t="shared" si="18"/>
        <v>-84999.999999999956</v>
      </c>
      <c r="F423" s="67">
        <f>IFERROR(IPMT('Mortgage Info'!$B$5/12,C423,'Mortgage Info'!$B$6*12,'Mortgage Info'!$B$8),0)</f>
        <v>0</v>
      </c>
      <c r="G423" s="67">
        <f t="shared" si="19"/>
        <v>-108412.81518884683</v>
      </c>
      <c r="H423" s="67">
        <f t="shared" si="20"/>
        <v>4.2632564145606011E-11</v>
      </c>
      <c r="I423" s="68">
        <v>0</v>
      </c>
    </row>
    <row r="424" spans="3:9" ht="22.25" hidden="1" customHeight="1">
      <c r="C424" s="63">
        <v>419</v>
      </c>
      <c r="D424" s="64">
        <f>IF(C424&gt;'Mortgage Info'!$B$6*12,0,PPMT('Mortgage Info'!$B$5/12,C424,'Mortgage Info'!$B$6*12,'Mortgage Info'!$B$8))</f>
        <v>0</v>
      </c>
      <c r="E424" s="64">
        <f t="shared" si="18"/>
        <v>-84999.999999999956</v>
      </c>
      <c r="F424" s="64">
        <f>IFERROR(IPMT('Mortgage Info'!$B$5/12,C424,'Mortgage Info'!$B$6*12,'Mortgage Info'!$B$8),0)</f>
        <v>0</v>
      </c>
      <c r="G424" s="64">
        <f t="shared" si="19"/>
        <v>-108412.81518884683</v>
      </c>
      <c r="H424" s="64">
        <f t="shared" si="20"/>
        <v>4.2632564145606011E-11</v>
      </c>
      <c r="I424" s="65">
        <v>0</v>
      </c>
    </row>
    <row r="425" spans="3:9" ht="22.5" customHeight="1">
      <c r="C425" s="66">
        <v>420</v>
      </c>
      <c r="D425" s="67">
        <f>IF(C425&gt;'Mortgage Info'!$B$6*12,0,PPMT('Mortgage Info'!$B$5/12,C425,'Mortgage Info'!$B$6*12,'Mortgage Info'!$B$8))</f>
        <v>0</v>
      </c>
      <c r="E425" s="67">
        <f t="shared" si="18"/>
        <v>-84999.999999999956</v>
      </c>
      <c r="F425" s="67">
        <f>IFERROR(IPMT('Mortgage Info'!$B$5/12,C425,'Mortgage Info'!$B$6*12,'Mortgage Info'!$B$8),0)</f>
        <v>0</v>
      </c>
      <c r="G425" s="67">
        <f t="shared" si="19"/>
        <v>-108412.81518884683</v>
      </c>
      <c r="H425" s="67">
        <f t="shared" si="20"/>
        <v>4.2632564145606011E-11</v>
      </c>
      <c r="I425" s="68">
        <f>-(G425-G413)*$B$2</f>
        <v>0</v>
      </c>
    </row>
    <row r="426" spans="3:9" ht="22.25" hidden="1" customHeight="1">
      <c r="C426" s="63">
        <v>421</v>
      </c>
      <c r="D426" s="64">
        <f>IF(C426&gt;'Mortgage Info'!$B$6*12,0,PPMT('Mortgage Info'!$B$5/12,C426,'Mortgage Info'!$B$6*12,'Mortgage Info'!$B$8))</f>
        <v>0</v>
      </c>
      <c r="E426" s="64">
        <f t="shared" si="18"/>
        <v>-84999.999999999956</v>
      </c>
      <c r="F426" s="64">
        <f>IFERROR(IPMT('Mortgage Info'!$B$5/12,C426,'Mortgage Info'!$B$6*12,'Mortgage Info'!$B$8),0)</f>
        <v>0</v>
      </c>
      <c r="G426" s="64">
        <f t="shared" si="19"/>
        <v>-108412.81518884683</v>
      </c>
      <c r="H426" s="64">
        <f t="shared" si="20"/>
        <v>4.2632564145606011E-11</v>
      </c>
      <c r="I426" s="65">
        <v>0</v>
      </c>
    </row>
    <row r="427" spans="3:9" ht="22.25" hidden="1" customHeight="1">
      <c r="C427" s="66">
        <v>422</v>
      </c>
      <c r="D427" s="67">
        <f>IF(C427&gt;'Mortgage Info'!$B$6*12,0,PPMT('Mortgage Info'!$B$5/12,C427,'Mortgage Info'!$B$6*12,'Mortgage Info'!$B$8))</f>
        <v>0</v>
      </c>
      <c r="E427" s="67">
        <f t="shared" si="18"/>
        <v>-84999.999999999956</v>
      </c>
      <c r="F427" s="67">
        <f>IFERROR(IPMT('Mortgage Info'!$B$5/12,C427,'Mortgage Info'!$B$6*12,'Mortgage Info'!$B$8),0)</f>
        <v>0</v>
      </c>
      <c r="G427" s="67">
        <f t="shared" si="19"/>
        <v>-108412.81518884683</v>
      </c>
      <c r="H427" s="67">
        <f t="shared" si="20"/>
        <v>4.2632564145606011E-11</v>
      </c>
      <c r="I427" s="68">
        <v>0</v>
      </c>
    </row>
    <row r="428" spans="3:9" ht="22.25" hidden="1" customHeight="1">
      <c r="C428" s="63">
        <v>423</v>
      </c>
      <c r="D428" s="64">
        <f>IF(C428&gt;'Mortgage Info'!$B$6*12,0,PPMT('Mortgage Info'!$B$5/12,C428,'Mortgage Info'!$B$6*12,'Mortgage Info'!$B$8))</f>
        <v>0</v>
      </c>
      <c r="E428" s="64">
        <f t="shared" si="18"/>
        <v>-84999.999999999956</v>
      </c>
      <c r="F428" s="64">
        <f>IFERROR(IPMT('Mortgage Info'!$B$5/12,C428,'Mortgage Info'!$B$6*12,'Mortgage Info'!$B$8),0)</f>
        <v>0</v>
      </c>
      <c r="G428" s="64">
        <f t="shared" si="19"/>
        <v>-108412.81518884683</v>
      </c>
      <c r="H428" s="64">
        <f t="shared" si="20"/>
        <v>4.2632564145606011E-11</v>
      </c>
      <c r="I428" s="65">
        <v>0</v>
      </c>
    </row>
    <row r="429" spans="3:9" ht="22.25" hidden="1" customHeight="1">
      <c r="C429" s="66">
        <v>424</v>
      </c>
      <c r="D429" s="67">
        <f>IF(C429&gt;'Mortgage Info'!$B$6*12,0,PPMT('Mortgage Info'!$B$5/12,C429,'Mortgage Info'!$B$6*12,'Mortgage Info'!$B$8))</f>
        <v>0</v>
      </c>
      <c r="E429" s="67">
        <f t="shared" si="18"/>
        <v>-84999.999999999956</v>
      </c>
      <c r="F429" s="67">
        <f>IFERROR(IPMT('Mortgage Info'!$B$5/12,C429,'Mortgage Info'!$B$6*12,'Mortgage Info'!$B$8),0)</f>
        <v>0</v>
      </c>
      <c r="G429" s="67">
        <f t="shared" si="19"/>
        <v>-108412.81518884683</v>
      </c>
      <c r="H429" s="67">
        <f t="shared" si="20"/>
        <v>4.2632564145606011E-11</v>
      </c>
      <c r="I429" s="68">
        <v>0</v>
      </c>
    </row>
    <row r="430" spans="3:9" ht="22.25" hidden="1" customHeight="1">
      <c r="C430" s="63">
        <v>425</v>
      </c>
      <c r="D430" s="64">
        <f>IF(C430&gt;'Mortgage Info'!$B$6*12,0,PPMT('Mortgage Info'!$B$5/12,C430,'Mortgage Info'!$B$6*12,'Mortgage Info'!$B$8))</f>
        <v>0</v>
      </c>
      <c r="E430" s="64">
        <f t="shared" si="18"/>
        <v>-84999.999999999956</v>
      </c>
      <c r="F430" s="64">
        <f>IFERROR(IPMT('Mortgage Info'!$B$5/12,C430,'Mortgage Info'!$B$6*12,'Mortgage Info'!$B$8),0)</f>
        <v>0</v>
      </c>
      <c r="G430" s="64">
        <f t="shared" si="19"/>
        <v>-108412.81518884683</v>
      </c>
      <c r="H430" s="64">
        <f t="shared" si="20"/>
        <v>4.2632564145606011E-11</v>
      </c>
      <c r="I430" s="65">
        <v>0</v>
      </c>
    </row>
    <row r="431" spans="3:9" ht="22.25" hidden="1" customHeight="1">
      <c r="C431" s="66">
        <v>426</v>
      </c>
      <c r="D431" s="67">
        <f>IF(C431&gt;'Mortgage Info'!$B$6*12,0,PPMT('Mortgage Info'!$B$5/12,C431,'Mortgage Info'!$B$6*12,'Mortgage Info'!$B$8))</f>
        <v>0</v>
      </c>
      <c r="E431" s="67">
        <f t="shared" si="18"/>
        <v>-84999.999999999956</v>
      </c>
      <c r="F431" s="67">
        <f>IFERROR(IPMT('Mortgage Info'!$B$5/12,C431,'Mortgage Info'!$B$6*12,'Mortgage Info'!$B$8),0)</f>
        <v>0</v>
      </c>
      <c r="G431" s="67">
        <f t="shared" si="19"/>
        <v>-108412.81518884683</v>
      </c>
      <c r="H431" s="67">
        <f t="shared" si="20"/>
        <v>4.2632564145606011E-11</v>
      </c>
      <c r="I431" s="68">
        <v>0</v>
      </c>
    </row>
    <row r="432" spans="3:9" ht="22.25" hidden="1" customHeight="1">
      <c r="C432" s="63">
        <v>427</v>
      </c>
      <c r="D432" s="64">
        <f>IF(C432&gt;'Mortgage Info'!$B$6*12,0,PPMT('Mortgage Info'!$B$5/12,C432,'Mortgage Info'!$B$6*12,'Mortgage Info'!$B$8))</f>
        <v>0</v>
      </c>
      <c r="E432" s="64">
        <f t="shared" si="18"/>
        <v>-84999.999999999956</v>
      </c>
      <c r="F432" s="64">
        <f>IFERROR(IPMT('Mortgage Info'!$B$5/12,C432,'Mortgage Info'!$B$6*12,'Mortgage Info'!$B$8),0)</f>
        <v>0</v>
      </c>
      <c r="G432" s="64">
        <f t="shared" si="19"/>
        <v>-108412.81518884683</v>
      </c>
      <c r="H432" s="64">
        <f t="shared" si="20"/>
        <v>4.2632564145606011E-11</v>
      </c>
      <c r="I432" s="65">
        <v>0</v>
      </c>
    </row>
    <row r="433" spans="3:9" ht="22.25" hidden="1" customHeight="1">
      <c r="C433" s="66">
        <v>428</v>
      </c>
      <c r="D433" s="67">
        <f>IF(C433&gt;'Mortgage Info'!$B$6*12,0,PPMT('Mortgage Info'!$B$5/12,C433,'Mortgage Info'!$B$6*12,'Mortgage Info'!$B$8))</f>
        <v>0</v>
      </c>
      <c r="E433" s="67">
        <f t="shared" si="18"/>
        <v>-84999.999999999956</v>
      </c>
      <c r="F433" s="67">
        <f>IFERROR(IPMT('Mortgage Info'!$B$5/12,C433,'Mortgage Info'!$B$6*12,'Mortgage Info'!$B$8),0)</f>
        <v>0</v>
      </c>
      <c r="G433" s="67">
        <f t="shared" si="19"/>
        <v>-108412.81518884683</v>
      </c>
      <c r="H433" s="67">
        <f t="shared" si="20"/>
        <v>4.2632564145606011E-11</v>
      </c>
      <c r="I433" s="68">
        <v>0</v>
      </c>
    </row>
    <row r="434" spans="3:9" ht="22.25" hidden="1" customHeight="1">
      <c r="C434" s="63">
        <v>429</v>
      </c>
      <c r="D434" s="64">
        <f>IF(C434&gt;'Mortgage Info'!$B$6*12,0,PPMT('Mortgage Info'!$B$5/12,C434,'Mortgage Info'!$B$6*12,'Mortgage Info'!$B$8))</f>
        <v>0</v>
      </c>
      <c r="E434" s="64">
        <f t="shared" si="18"/>
        <v>-84999.999999999956</v>
      </c>
      <c r="F434" s="64">
        <f>IFERROR(IPMT('Mortgage Info'!$B$5/12,C434,'Mortgage Info'!$B$6*12,'Mortgage Info'!$B$8),0)</f>
        <v>0</v>
      </c>
      <c r="G434" s="64">
        <f t="shared" si="19"/>
        <v>-108412.81518884683</v>
      </c>
      <c r="H434" s="64">
        <f t="shared" si="20"/>
        <v>4.2632564145606011E-11</v>
      </c>
      <c r="I434" s="65">
        <v>0</v>
      </c>
    </row>
    <row r="435" spans="3:9" ht="22.25" hidden="1" customHeight="1">
      <c r="C435" s="66">
        <v>430</v>
      </c>
      <c r="D435" s="67">
        <f>IF(C435&gt;'Mortgage Info'!$B$6*12,0,PPMT('Mortgage Info'!$B$5/12,C435,'Mortgage Info'!$B$6*12,'Mortgage Info'!$B$8))</f>
        <v>0</v>
      </c>
      <c r="E435" s="67">
        <f t="shared" si="18"/>
        <v>-84999.999999999956</v>
      </c>
      <c r="F435" s="67">
        <f>IFERROR(IPMT('Mortgage Info'!$B$5/12,C435,'Mortgage Info'!$B$6*12,'Mortgage Info'!$B$8),0)</f>
        <v>0</v>
      </c>
      <c r="G435" s="67">
        <f t="shared" si="19"/>
        <v>-108412.81518884683</v>
      </c>
      <c r="H435" s="67">
        <f t="shared" si="20"/>
        <v>4.2632564145606011E-11</v>
      </c>
      <c r="I435" s="68">
        <v>0</v>
      </c>
    </row>
    <row r="436" spans="3:9" ht="22.25" hidden="1" customHeight="1">
      <c r="C436" s="63">
        <v>431</v>
      </c>
      <c r="D436" s="64">
        <f>IF(C436&gt;'Mortgage Info'!$B$6*12,0,PPMT('Mortgage Info'!$B$5/12,C436,'Mortgage Info'!$B$6*12,'Mortgage Info'!$B$8))</f>
        <v>0</v>
      </c>
      <c r="E436" s="64">
        <f t="shared" si="18"/>
        <v>-84999.999999999956</v>
      </c>
      <c r="F436" s="64">
        <f>IFERROR(IPMT('Mortgage Info'!$B$5/12,C436,'Mortgage Info'!$B$6*12,'Mortgage Info'!$B$8),0)</f>
        <v>0</v>
      </c>
      <c r="G436" s="64">
        <f t="shared" si="19"/>
        <v>-108412.81518884683</v>
      </c>
      <c r="H436" s="64">
        <f t="shared" si="20"/>
        <v>4.2632564145606011E-11</v>
      </c>
      <c r="I436" s="65">
        <v>0</v>
      </c>
    </row>
    <row r="437" spans="3:9" ht="22.5" customHeight="1">
      <c r="C437" s="66">
        <v>432</v>
      </c>
      <c r="D437" s="67">
        <f>IF(C437&gt;'Mortgage Info'!$B$6*12,0,PPMT('Mortgage Info'!$B$5/12,C437,'Mortgage Info'!$B$6*12,'Mortgage Info'!$B$8))</f>
        <v>0</v>
      </c>
      <c r="E437" s="67">
        <f t="shared" si="18"/>
        <v>-84999.999999999956</v>
      </c>
      <c r="F437" s="67">
        <f>IFERROR(IPMT('Mortgage Info'!$B$5/12,C437,'Mortgage Info'!$B$6*12,'Mortgage Info'!$B$8),0)</f>
        <v>0</v>
      </c>
      <c r="G437" s="67">
        <f t="shared" si="19"/>
        <v>-108412.81518884683</v>
      </c>
      <c r="H437" s="67">
        <f t="shared" si="20"/>
        <v>4.2632564145606011E-11</v>
      </c>
      <c r="I437" s="68">
        <f>-(G437-G425)*$B$2</f>
        <v>0</v>
      </c>
    </row>
    <row r="438" spans="3:9" ht="22.25" hidden="1" customHeight="1">
      <c r="C438" s="63">
        <v>433</v>
      </c>
      <c r="D438" s="64">
        <f>IF(C438&gt;'Mortgage Info'!$B$6*12,0,PPMT('Mortgage Info'!$B$5/12,C438,'Mortgage Info'!$B$6*12,'Mortgage Info'!$B$8))</f>
        <v>0</v>
      </c>
      <c r="E438" s="64">
        <f t="shared" si="18"/>
        <v>-84999.999999999956</v>
      </c>
      <c r="F438" s="64">
        <f>IFERROR(IPMT('Mortgage Info'!$B$5/12,C438,'Mortgage Info'!$B$6*12,'Mortgage Info'!$B$8),0)</f>
        <v>0</v>
      </c>
      <c r="G438" s="64">
        <f t="shared" si="19"/>
        <v>-108412.81518884683</v>
      </c>
      <c r="H438" s="64">
        <f t="shared" si="20"/>
        <v>4.2632564145606011E-11</v>
      </c>
      <c r="I438" s="65">
        <v>0</v>
      </c>
    </row>
    <row r="439" spans="3:9" ht="22.25" hidden="1" customHeight="1">
      <c r="C439" s="66">
        <v>434</v>
      </c>
      <c r="D439" s="67">
        <f>IF(C439&gt;'Mortgage Info'!$B$6*12,0,PPMT('Mortgage Info'!$B$5/12,C439,'Mortgage Info'!$B$6*12,'Mortgage Info'!$B$8))</f>
        <v>0</v>
      </c>
      <c r="E439" s="67">
        <f t="shared" si="18"/>
        <v>-84999.999999999956</v>
      </c>
      <c r="F439" s="67">
        <f>IFERROR(IPMT('Mortgage Info'!$B$5/12,C439,'Mortgage Info'!$B$6*12,'Mortgage Info'!$B$8),0)</f>
        <v>0</v>
      </c>
      <c r="G439" s="67">
        <f t="shared" si="19"/>
        <v>-108412.81518884683</v>
      </c>
      <c r="H439" s="67">
        <f t="shared" si="20"/>
        <v>4.2632564145606011E-11</v>
      </c>
      <c r="I439" s="68">
        <v>0</v>
      </c>
    </row>
    <row r="440" spans="3:9" ht="22.25" hidden="1" customHeight="1">
      <c r="C440" s="63">
        <v>435</v>
      </c>
      <c r="D440" s="64">
        <f>IF(C440&gt;'Mortgage Info'!$B$6*12,0,PPMT('Mortgage Info'!$B$5/12,C440,'Mortgage Info'!$B$6*12,'Mortgage Info'!$B$8))</f>
        <v>0</v>
      </c>
      <c r="E440" s="64">
        <f t="shared" si="18"/>
        <v>-84999.999999999956</v>
      </c>
      <c r="F440" s="64">
        <f>IFERROR(IPMT('Mortgage Info'!$B$5/12,C440,'Mortgage Info'!$B$6*12,'Mortgage Info'!$B$8),0)</f>
        <v>0</v>
      </c>
      <c r="G440" s="64">
        <f t="shared" si="19"/>
        <v>-108412.81518884683</v>
      </c>
      <c r="H440" s="64">
        <f t="shared" si="20"/>
        <v>4.2632564145606011E-11</v>
      </c>
      <c r="I440" s="65">
        <v>0</v>
      </c>
    </row>
    <row r="441" spans="3:9" ht="22.25" hidden="1" customHeight="1">
      <c r="C441" s="66">
        <v>436</v>
      </c>
      <c r="D441" s="67">
        <f>IF(C441&gt;'Mortgage Info'!$B$6*12,0,PPMT('Mortgage Info'!$B$5/12,C441,'Mortgage Info'!$B$6*12,'Mortgage Info'!$B$8))</f>
        <v>0</v>
      </c>
      <c r="E441" s="67">
        <f t="shared" si="18"/>
        <v>-84999.999999999956</v>
      </c>
      <c r="F441" s="67">
        <f>IFERROR(IPMT('Mortgage Info'!$B$5/12,C441,'Mortgage Info'!$B$6*12,'Mortgage Info'!$B$8),0)</f>
        <v>0</v>
      </c>
      <c r="G441" s="67">
        <f t="shared" si="19"/>
        <v>-108412.81518884683</v>
      </c>
      <c r="H441" s="67">
        <f t="shared" si="20"/>
        <v>4.2632564145606011E-11</v>
      </c>
      <c r="I441" s="68">
        <v>0</v>
      </c>
    </row>
    <row r="442" spans="3:9" ht="22.25" hidden="1" customHeight="1">
      <c r="C442" s="63">
        <v>437</v>
      </c>
      <c r="D442" s="64">
        <f>IF(C442&gt;'Mortgage Info'!$B$6*12,0,PPMT('Mortgage Info'!$B$5/12,C442,'Mortgage Info'!$B$6*12,'Mortgage Info'!$B$8))</f>
        <v>0</v>
      </c>
      <c r="E442" s="64">
        <f t="shared" si="18"/>
        <v>-84999.999999999956</v>
      </c>
      <c r="F442" s="64">
        <f>IFERROR(IPMT('Mortgage Info'!$B$5/12,C442,'Mortgage Info'!$B$6*12,'Mortgage Info'!$B$8),0)</f>
        <v>0</v>
      </c>
      <c r="G442" s="64">
        <f t="shared" si="19"/>
        <v>-108412.81518884683</v>
      </c>
      <c r="H442" s="64">
        <f t="shared" si="20"/>
        <v>4.2632564145606011E-11</v>
      </c>
      <c r="I442" s="65">
        <v>0</v>
      </c>
    </row>
    <row r="443" spans="3:9" ht="22.25" hidden="1" customHeight="1">
      <c r="C443" s="66">
        <v>438</v>
      </c>
      <c r="D443" s="67">
        <f>IF(C443&gt;'Mortgage Info'!$B$6*12,0,PPMT('Mortgage Info'!$B$5/12,C443,'Mortgage Info'!$B$6*12,'Mortgage Info'!$B$8))</f>
        <v>0</v>
      </c>
      <c r="E443" s="67">
        <f t="shared" si="18"/>
        <v>-84999.999999999956</v>
      </c>
      <c r="F443" s="67">
        <f>IFERROR(IPMT('Mortgage Info'!$B$5/12,C443,'Mortgage Info'!$B$6*12,'Mortgage Info'!$B$8),0)</f>
        <v>0</v>
      </c>
      <c r="G443" s="67">
        <f t="shared" si="19"/>
        <v>-108412.81518884683</v>
      </c>
      <c r="H443" s="67">
        <f t="shared" si="20"/>
        <v>4.2632564145606011E-11</v>
      </c>
      <c r="I443" s="68">
        <v>0</v>
      </c>
    </row>
    <row r="444" spans="3:9" ht="22.25" hidden="1" customHeight="1">
      <c r="C444" s="63">
        <v>439</v>
      </c>
      <c r="D444" s="64">
        <f>IF(C444&gt;'Mortgage Info'!$B$6*12,0,PPMT('Mortgage Info'!$B$5/12,C444,'Mortgage Info'!$B$6*12,'Mortgage Info'!$B$8))</f>
        <v>0</v>
      </c>
      <c r="E444" s="64">
        <f t="shared" si="18"/>
        <v>-84999.999999999956</v>
      </c>
      <c r="F444" s="64">
        <f>IFERROR(IPMT('Mortgage Info'!$B$5/12,C444,'Mortgage Info'!$B$6*12,'Mortgage Info'!$B$8),0)</f>
        <v>0</v>
      </c>
      <c r="G444" s="64">
        <f t="shared" si="19"/>
        <v>-108412.81518884683</v>
      </c>
      <c r="H444" s="64">
        <f t="shared" si="20"/>
        <v>4.2632564145606011E-11</v>
      </c>
      <c r="I444" s="65">
        <v>0</v>
      </c>
    </row>
    <row r="445" spans="3:9" ht="22.25" hidden="1" customHeight="1">
      <c r="C445" s="66">
        <v>440</v>
      </c>
      <c r="D445" s="67">
        <f>IF(C445&gt;'Mortgage Info'!$B$6*12,0,PPMT('Mortgage Info'!$B$5/12,C445,'Mortgage Info'!$B$6*12,'Mortgage Info'!$B$8))</f>
        <v>0</v>
      </c>
      <c r="E445" s="67">
        <f t="shared" si="18"/>
        <v>-84999.999999999956</v>
      </c>
      <c r="F445" s="67">
        <f>IFERROR(IPMT('Mortgage Info'!$B$5/12,C445,'Mortgage Info'!$B$6*12,'Mortgage Info'!$B$8),0)</f>
        <v>0</v>
      </c>
      <c r="G445" s="67">
        <f t="shared" si="19"/>
        <v>-108412.81518884683</v>
      </c>
      <c r="H445" s="67">
        <f t="shared" si="20"/>
        <v>4.2632564145606011E-11</v>
      </c>
      <c r="I445" s="68">
        <v>0</v>
      </c>
    </row>
    <row r="446" spans="3:9" ht="22.25" hidden="1" customHeight="1">
      <c r="C446" s="63">
        <v>441</v>
      </c>
      <c r="D446" s="64">
        <f>IF(C446&gt;'Mortgage Info'!$B$6*12,0,PPMT('Mortgage Info'!$B$5/12,C446,'Mortgage Info'!$B$6*12,'Mortgage Info'!$B$8))</f>
        <v>0</v>
      </c>
      <c r="E446" s="64">
        <f t="shared" si="18"/>
        <v>-84999.999999999956</v>
      </c>
      <c r="F446" s="64">
        <f>IFERROR(IPMT('Mortgage Info'!$B$5/12,C446,'Mortgage Info'!$B$6*12,'Mortgage Info'!$B$8),0)</f>
        <v>0</v>
      </c>
      <c r="G446" s="64">
        <f t="shared" si="19"/>
        <v>-108412.81518884683</v>
      </c>
      <c r="H446" s="64">
        <f t="shared" si="20"/>
        <v>4.2632564145606011E-11</v>
      </c>
      <c r="I446" s="65">
        <v>0</v>
      </c>
    </row>
    <row r="447" spans="3:9" ht="22.25" hidden="1" customHeight="1">
      <c r="C447" s="66">
        <v>442</v>
      </c>
      <c r="D447" s="67">
        <f>IF(C447&gt;'Mortgage Info'!$B$6*12,0,PPMT('Mortgage Info'!$B$5/12,C447,'Mortgage Info'!$B$6*12,'Mortgage Info'!$B$8))</f>
        <v>0</v>
      </c>
      <c r="E447" s="67">
        <f t="shared" si="18"/>
        <v>-84999.999999999956</v>
      </c>
      <c r="F447" s="67">
        <f>IFERROR(IPMT('Mortgage Info'!$B$5/12,C447,'Mortgage Info'!$B$6*12,'Mortgage Info'!$B$8),0)</f>
        <v>0</v>
      </c>
      <c r="G447" s="67">
        <f t="shared" si="19"/>
        <v>-108412.81518884683</v>
      </c>
      <c r="H447" s="67">
        <f t="shared" si="20"/>
        <v>4.2632564145606011E-11</v>
      </c>
      <c r="I447" s="68">
        <v>0</v>
      </c>
    </row>
    <row r="448" spans="3:9" ht="22.25" hidden="1" customHeight="1">
      <c r="C448" s="63">
        <v>443</v>
      </c>
      <c r="D448" s="64">
        <f>IF(C448&gt;'Mortgage Info'!$B$6*12,0,PPMT('Mortgage Info'!$B$5/12,C448,'Mortgage Info'!$B$6*12,'Mortgage Info'!$B$8))</f>
        <v>0</v>
      </c>
      <c r="E448" s="64">
        <f t="shared" si="18"/>
        <v>-84999.999999999956</v>
      </c>
      <c r="F448" s="64">
        <f>IFERROR(IPMT('Mortgage Info'!$B$5/12,C448,'Mortgage Info'!$B$6*12,'Mortgage Info'!$B$8),0)</f>
        <v>0</v>
      </c>
      <c r="G448" s="64">
        <f t="shared" si="19"/>
        <v>-108412.81518884683</v>
      </c>
      <c r="H448" s="64">
        <f t="shared" si="20"/>
        <v>4.2632564145606011E-11</v>
      </c>
      <c r="I448" s="65">
        <v>0</v>
      </c>
    </row>
    <row r="449" spans="3:9" ht="22.5" customHeight="1">
      <c r="C449" s="66">
        <v>444</v>
      </c>
      <c r="D449" s="67">
        <f>IF(C449&gt;'Mortgage Info'!$B$6*12,0,PPMT('Mortgage Info'!$B$5/12,C449,'Mortgage Info'!$B$6*12,'Mortgage Info'!$B$8))</f>
        <v>0</v>
      </c>
      <c r="E449" s="67">
        <f t="shared" si="18"/>
        <v>-84999.999999999956</v>
      </c>
      <c r="F449" s="67">
        <f>IFERROR(IPMT('Mortgage Info'!$B$5/12,C449,'Mortgage Info'!$B$6*12,'Mortgage Info'!$B$8),0)</f>
        <v>0</v>
      </c>
      <c r="G449" s="67">
        <f t="shared" si="19"/>
        <v>-108412.81518884683</v>
      </c>
      <c r="H449" s="67">
        <f t="shared" si="20"/>
        <v>4.2632564145606011E-11</v>
      </c>
      <c r="I449" s="68">
        <f>-(G449-G437)*$B$2</f>
        <v>0</v>
      </c>
    </row>
    <row r="450" spans="3:9" ht="22.25" hidden="1" customHeight="1">
      <c r="C450" s="63">
        <v>445</v>
      </c>
      <c r="D450" s="64">
        <f>IF(C450&gt;'Mortgage Info'!$B$6*12,0,PPMT('Mortgage Info'!$B$5/12,C450,'Mortgage Info'!$B$6*12,'Mortgage Info'!$B$8))</f>
        <v>0</v>
      </c>
      <c r="E450" s="64">
        <f t="shared" si="18"/>
        <v>-84999.999999999956</v>
      </c>
      <c r="F450" s="64">
        <f>IFERROR(IPMT('Mortgage Info'!$B$5/12,C450,'Mortgage Info'!$B$6*12,'Mortgage Info'!$B$8),0)</f>
        <v>0</v>
      </c>
      <c r="G450" s="64">
        <f t="shared" si="19"/>
        <v>-108412.81518884683</v>
      </c>
      <c r="H450" s="64">
        <f t="shared" si="20"/>
        <v>4.2632564145606011E-11</v>
      </c>
      <c r="I450" s="65">
        <v>0</v>
      </c>
    </row>
    <row r="451" spans="3:9" ht="22.25" hidden="1" customHeight="1">
      <c r="C451" s="66">
        <v>446</v>
      </c>
      <c r="D451" s="67">
        <f>IF(C451&gt;'Mortgage Info'!$B$6*12,0,PPMT('Mortgage Info'!$B$5/12,C451,'Mortgage Info'!$B$6*12,'Mortgage Info'!$B$8))</f>
        <v>0</v>
      </c>
      <c r="E451" s="67">
        <f t="shared" si="18"/>
        <v>-84999.999999999956</v>
      </c>
      <c r="F451" s="67">
        <f>IFERROR(IPMT('Mortgage Info'!$B$5/12,C451,'Mortgage Info'!$B$6*12,'Mortgage Info'!$B$8),0)</f>
        <v>0</v>
      </c>
      <c r="G451" s="67">
        <f t="shared" si="19"/>
        <v>-108412.81518884683</v>
      </c>
      <c r="H451" s="67">
        <f t="shared" si="20"/>
        <v>4.2632564145606011E-11</v>
      </c>
      <c r="I451" s="68">
        <v>0</v>
      </c>
    </row>
    <row r="452" spans="3:9" ht="22.25" hidden="1" customHeight="1">
      <c r="C452" s="63">
        <v>447</v>
      </c>
      <c r="D452" s="64">
        <f>IF(C452&gt;'Mortgage Info'!$B$6*12,0,PPMT('Mortgage Info'!$B$5/12,C452,'Mortgage Info'!$B$6*12,'Mortgage Info'!$B$8))</f>
        <v>0</v>
      </c>
      <c r="E452" s="64">
        <f t="shared" si="18"/>
        <v>-84999.999999999956</v>
      </c>
      <c r="F452" s="64">
        <f>IFERROR(IPMT('Mortgage Info'!$B$5/12,C452,'Mortgage Info'!$B$6*12,'Mortgage Info'!$B$8),0)</f>
        <v>0</v>
      </c>
      <c r="G452" s="64">
        <f t="shared" si="19"/>
        <v>-108412.81518884683</v>
      </c>
      <c r="H452" s="64">
        <f t="shared" si="20"/>
        <v>4.2632564145606011E-11</v>
      </c>
      <c r="I452" s="65">
        <v>0</v>
      </c>
    </row>
    <row r="453" spans="3:9" ht="22.25" hidden="1" customHeight="1">
      <c r="C453" s="66">
        <v>448</v>
      </c>
      <c r="D453" s="67">
        <f>IF(C453&gt;'Mortgage Info'!$B$6*12,0,PPMT('Mortgage Info'!$B$5/12,C453,'Mortgage Info'!$B$6*12,'Mortgage Info'!$B$8))</f>
        <v>0</v>
      </c>
      <c r="E453" s="67">
        <f t="shared" si="18"/>
        <v>-84999.999999999956</v>
      </c>
      <c r="F453" s="67">
        <f>IFERROR(IPMT('Mortgage Info'!$B$5/12,C453,'Mortgage Info'!$B$6*12,'Mortgage Info'!$B$8),0)</f>
        <v>0</v>
      </c>
      <c r="G453" s="67">
        <f t="shared" si="19"/>
        <v>-108412.81518884683</v>
      </c>
      <c r="H453" s="67">
        <f t="shared" si="20"/>
        <v>4.2632564145606011E-11</v>
      </c>
      <c r="I453" s="68">
        <v>0</v>
      </c>
    </row>
    <row r="454" spans="3:9" ht="22.25" hidden="1" customHeight="1">
      <c r="C454" s="63">
        <v>449</v>
      </c>
      <c r="D454" s="64">
        <f>IF(C454&gt;'Mortgage Info'!$B$6*12,0,PPMT('Mortgage Info'!$B$5/12,C454,'Mortgage Info'!$B$6*12,'Mortgage Info'!$B$8))</f>
        <v>0</v>
      </c>
      <c r="E454" s="64">
        <f t="shared" si="18"/>
        <v>-84999.999999999956</v>
      </c>
      <c r="F454" s="64">
        <f>IFERROR(IPMT('Mortgage Info'!$B$5/12,C454,'Mortgage Info'!$B$6*12,'Mortgage Info'!$B$8),0)</f>
        <v>0</v>
      </c>
      <c r="G454" s="64">
        <f t="shared" si="19"/>
        <v>-108412.81518884683</v>
      </c>
      <c r="H454" s="64">
        <f t="shared" si="20"/>
        <v>4.2632564145606011E-11</v>
      </c>
      <c r="I454" s="65">
        <v>0</v>
      </c>
    </row>
    <row r="455" spans="3:9" ht="22.25" hidden="1" customHeight="1">
      <c r="C455" s="66">
        <v>450</v>
      </c>
      <c r="D455" s="67">
        <f>IF(C455&gt;'Mortgage Info'!$B$6*12,0,PPMT('Mortgage Info'!$B$5/12,C455,'Mortgage Info'!$B$6*12,'Mortgage Info'!$B$8))</f>
        <v>0</v>
      </c>
      <c r="E455" s="67">
        <f t="shared" ref="E455:E485" si="21">E454+D455</f>
        <v>-84999.999999999956</v>
      </c>
      <c r="F455" s="67">
        <f>IFERROR(IPMT('Mortgage Info'!$B$5/12,C455,'Mortgage Info'!$B$6*12,'Mortgage Info'!$B$8),0)</f>
        <v>0</v>
      </c>
      <c r="G455" s="67">
        <f t="shared" ref="G455:G485" si="22">G454+F455</f>
        <v>-108412.81518884683</v>
      </c>
      <c r="H455" s="67">
        <f t="shared" ref="H455:H485" si="23">H454+D455</f>
        <v>4.2632564145606011E-11</v>
      </c>
      <c r="I455" s="68">
        <v>0</v>
      </c>
    </row>
    <row r="456" spans="3:9" ht="22.25" hidden="1" customHeight="1">
      <c r="C456" s="63">
        <v>451</v>
      </c>
      <c r="D456" s="64">
        <f>IF(C456&gt;'Mortgage Info'!$B$6*12,0,PPMT('Mortgage Info'!$B$5/12,C456,'Mortgage Info'!$B$6*12,'Mortgage Info'!$B$8))</f>
        <v>0</v>
      </c>
      <c r="E456" s="64">
        <f t="shared" si="21"/>
        <v>-84999.999999999956</v>
      </c>
      <c r="F456" s="64">
        <f>IFERROR(IPMT('Mortgage Info'!$B$5/12,C456,'Mortgage Info'!$B$6*12,'Mortgage Info'!$B$8),0)</f>
        <v>0</v>
      </c>
      <c r="G456" s="64">
        <f t="shared" si="22"/>
        <v>-108412.81518884683</v>
      </c>
      <c r="H456" s="64">
        <f t="shared" si="23"/>
        <v>4.2632564145606011E-11</v>
      </c>
      <c r="I456" s="65">
        <v>0</v>
      </c>
    </row>
    <row r="457" spans="3:9" ht="22.25" hidden="1" customHeight="1">
      <c r="C457" s="66">
        <v>452</v>
      </c>
      <c r="D457" s="67">
        <f>IF(C457&gt;'Mortgage Info'!$B$6*12,0,PPMT('Mortgage Info'!$B$5/12,C457,'Mortgage Info'!$B$6*12,'Mortgage Info'!$B$8))</f>
        <v>0</v>
      </c>
      <c r="E457" s="67">
        <f t="shared" si="21"/>
        <v>-84999.999999999956</v>
      </c>
      <c r="F457" s="67">
        <f>IFERROR(IPMT('Mortgage Info'!$B$5/12,C457,'Mortgage Info'!$B$6*12,'Mortgage Info'!$B$8),0)</f>
        <v>0</v>
      </c>
      <c r="G457" s="67">
        <f t="shared" si="22"/>
        <v>-108412.81518884683</v>
      </c>
      <c r="H457" s="67">
        <f t="shared" si="23"/>
        <v>4.2632564145606011E-11</v>
      </c>
      <c r="I457" s="68">
        <v>0</v>
      </c>
    </row>
    <row r="458" spans="3:9" ht="22.25" hidden="1" customHeight="1">
      <c r="C458" s="63">
        <v>453</v>
      </c>
      <c r="D458" s="64">
        <f>IF(C458&gt;'Mortgage Info'!$B$6*12,0,PPMT('Mortgage Info'!$B$5/12,C458,'Mortgage Info'!$B$6*12,'Mortgage Info'!$B$8))</f>
        <v>0</v>
      </c>
      <c r="E458" s="64">
        <f t="shared" si="21"/>
        <v>-84999.999999999956</v>
      </c>
      <c r="F458" s="64">
        <f>IFERROR(IPMT('Mortgage Info'!$B$5/12,C458,'Mortgage Info'!$B$6*12,'Mortgage Info'!$B$8),0)</f>
        <v>0</v>
      </c>
      <c r="G458" s="64">
        <f t="shared" si="22"/>
        <v>-108412.81518884683</v>
      </c>
      <c r="H458" s="64">
        <f t="shared" si="23"/>
        <v>4.2632564145606011E-11</v>
      </c>
      <c r="I458" s="65">
        <v>0</v>
      </c>
    </row>
    <row r="459" spans="3:9" ht="22.25" hidden="1" customHeight="1">
      <c r="C459" s="66">
        <v>454</v>
      </c>
      <c r="D459" s="67">
        <f>IF(C459&gt;'Mortgage Info'!$B$6*12,0,PPMT('Mortgage Info'!$B$5/12,C459,'Mortgage Info'!$B$6*12,'Mortgage Info'!$B$8))</f>
        <v>0</v>
      </c>
      <c r="E459" s="67">
        <f t="shared" si="21"/>
        <v>-84999.999999999956</v>
      </c>
      <c r="F459" s="67">
        <f>IFERROR(IPMT('Mortgage Info'!$B$5/12,C459,'Mortgage Info'!$B$6*12,'Mortgage Info'!$B$8),0)</f>
        <v>0</v>
      </c>
      <c r="G459" s="67">
        <f t="shared" si="22"/>
        <v>-108412.81518884683</v>
      </c>
      <c r="H459" s="67">
        <f t="shared" si="23"/>
        <v>4.2632564145606011E-11</v>
      </c>
      <c r="I459" s="68">
        <v>0</v>
      </c>
    </row>
    <row r="460" spans="3:9" ht="22.25" hidden="1" customHeight="1">
      <c r="C460" s="63">
        <v>455</v>
      </c>
      <c r="D460" s="64">
        <f>IF(C460&gt;'Mortgage Info'!$B$6*12,0,PPMT('Mortgage Info'!$B$5/12,C460,'Mortgage Info'!$B$6*12,'Mortgage Info'!$B$8))</f>
        <v>0</v>
      </c>
      <c r="E460" s="64">
        <f t="shared" si="21"/>
        <v>-84999.999999999956</v>
      </c>
      <c r="F460" s="64">
        <f>IFERROR(IPMT('Mortgage Info'!$B$5/12,C460,'Mortgage Info'!$B$6*12,'Mortgage Info'!$B$8),0)</f>
        <v>0</v>
      </c>
      <c r="G460" s="64">
        <f t="shared" si="22"/>
        <v>-108412.81518884683</v>
      </c>
      <c r="H460" s="64">
        <f t="shared" si="23"/>
        <v>4.2632564145606011E-11</v>
      </c>
      <c r="I460" s="65">
        <v>0</v>
      </c>
    </row>
    <row r="461" spans="3:9" ht="22.5" customHeight="1">
      <c r="C461" s="66">
        <v>456</v>
      </c>
      <c r="D461" s="67">
        <f>IF(C461&gt;'Mortgage Info'!$B$6*12,0,PPMT('Mortgage Info'!$B$5/12,C461,'Mortgage Info'!$B$6*12,'Mortgage Info'!$B$8))</f>
        <v>0</v>
      </c>
      <c r="E461" s="67">
        <f t="shared" si="21"/>
        <v>-84999.999999999956</v>
      </c>
      <c r="F461" s="67">
        <f>IFERROR(IPMT('Mortgage Info'!$B$5/12,C461,'Mortgage Info'!$B$6*12,'Mortgage Info'!$B$8),0)</f>
        <v>0</v>
      </c>
      <c r="G461" s="67">
        <f t="shared" si="22"/>
        <v>-108412.81518884683</v>
      </c>
      <c r="H461" s="67">
        <f t="shared" si="23"/>
        <v>4.2632564145606011E-11</v>
      </c>
      <c r="I461" s="68">
        <f>-(G461-G449)*$B$2</f>
        <v>0</v>
      </c>
    </row>
    <row r="462" spans="3:9" ht="22.25" hidden="1" customHeight="1">
      <c r="C462" s="63">
        <v>457</v>
      </c>
      <c r="D462" s="64">
        <f>IF(C462&gt;'Mortgage Info'!$B$6*12,0,PPMT('Mortgage Info'!$B$5/12,C462,'Mortgage Info'!$B$6*12,'Mortgage Info'!$B$8))</f>
        <v>0</v>
      </c>
      <c r="E462" s="64">
        <f t="shared" si="21"/>
        <v>-84999.999999999956</v>
      </c>
      <c r="F462" s="64">
        <f>IFERROR(IPMT('Mortgage Info'!$B$5/12,C462,'Mortgage Info'!$B$6*12,'Mortgage Info'!$B$8),0)</f>
        <v>0</v>
      </c>
      <c r="G462" s="64">
        <f t="shared" si="22"/>
        <v>-108412.81518884683</v>
      </c>
      <c r="H462" s="64">
        <f t="shared" si="23"/>
        <v>4.2632564145606011E-11</v>
      </c>
      <c r="I462" s="65">
        <v>0</v>
      </c>
    </row>
    <row r="463" spans="3:9" ht="22.25" hidden="1" customHeight="1">
      <c r="C463" s="66">
        <v>458</v>
      </c>
      <c r="D463" s="67">
        <f>IF(C463&gt;'Mortgage Info'!$B$6*12,0,PPMT('Mortgage Info'!$B$5/12,C463,'Mortgage Info'!$B$6*12,'Mortgage Info'!$B$8))</f>
        <v>0</v>
      </c>
      <c r="E463" s="67">
        <f t="shared" si="21"/>
        <v>-84999.999999999956</v>
      </c>
      <c r="F463" s="67">
        <f>IFERROR(IPMT('Mortgage Info'!$B$5/12,C463,'Mortgage Info'!$B$6*12,'Mortgage Info'!$B$8),0)</f>
        <v>0</v>
      </c>
      <c r="G463" s="67">
        <f t="shared" si="22"/>
        <v>-108412.81518884683</v>
      </c>
      <c r="H463" s="67">
        <f t="shared" si="23"/>
        <v>4.2632564145606011E-11</v>
      </c>
      <c r="I463" s="68">
        <v>0</v>
      </c>
    </row>
    <row r="464" spans="3:9" ht="22.25" hidden="1" customHeight="1">
      <c r="C464" s="63">
        <v>459</v>
      </c>
      <c r="D464" s="64">
        <f>IF(C464&gt;'Mortgage Info'!$B$6*12,0,PPMT('Mortgage Info'!$B$5/12,C464,'Mortgage Info'!$B$6*12,'Mortgage Info'!$B$8))</f>
        <v>0</v>
      </c>
      <c r="E464" s="64">
        <f t="shared" si="21"/>
        <v>-84999.999999999956</v>
      </c>
      <c r="F464" s="64">
        <f>IFERROR(IPMT('Mortgage Info'!$B$5/12,C464,'Mortgage Info'!$B$6*12,'Mortgage Info'!$B$8),0)</f>
        <v>0</v>
      </c>
      <c r="G464" s="64">
        <f t="shared" si="22"/>
        <v>-108412.81518884683</v>
      </c>
      <c r="H464" s="64">
        <f t="shared" si="23"/>
        <v>4.2632564145606011E-11</v>
      </c>
      <c r="I464" s="65">
        <v>0</v>
      </c>
    </row>
    <row r="465" spans="3:9" ht="22.25" hidden="1" customHeight="1">
      <c r="C465" s="66">
        <v>460</v>
      </c>
      <c r="D465" s="67">
        <f>IF(C465&gt;'Mortgage Info'!$B$6*12,0,PPMT('Mortgage Info'!$B$5/12,C465,'Mortgage Info'!$B$6*12,'Mortgage Info'!$B$8))</f>
        <v>0</v>
      </c>
      <c r="E465" s="67">
        <f t="shared" si="21"/>
        <v>-84999.999999999956</v>
      </c>
      <c r="F465" s="67">
        <f>IFERROR(IPMT('Mortgage Info'!$B$5/12,C465,'Mortgage Info'!$B$6*12,'Mortgage Info'!$B$8),0)</f>
        <v>0</v>
      </c>
      <c r="G465" s="67">
        <f t="shared" si="22"/>
        <v>-108412.81518884683</v>
      </c>
      <c r="H465" s="67">
        <f t="shared" si="23"/>
        <v>4.2632564145606011E-11</v>
      </c>
      <c r="I465" s="68">
        <v>0</v>
      </c>
    </row>
    <row r="466" spans="3:9" ht="22.25" hidden="1" customHeight="1">
      <c r="C466" s="63">
        <v>461</v>
      </c>
      <c r="D466" s="64">
        <f>IF(C466&gt;'Mortgage Info'!$B$6*12,0,PPMT('Mortgage Info'!$B$5/12,C466,'Mortgage Info'!$B$6*12,'Mortgage Info'!$B$8))</f>
        <v>0</v>
      </c>
      <c r="E466" s="64">
        <f t="shared" si="21"/>
        <v>-84999.999999999956</v>
      </c>
      <c r="F466" s="64">
        <f>IFERROR(IPMT('Mortgage Info'!$B$5/12,C466,'Mortgage Info'!$B$6*12,'Mortgage Info'!$B$8),0)</f>
        <v>0</v>
      </c>
      <c r="G466" s="64">
        <f t="shared" si="22"/>
        <v>-108412.81518884683</v>
      </c>
      <c r="H466" s="64">
        <f t="shared" si="23"/>
        <v>4.2632564145606011E-11</v>
      </c>
      <c r="I466" s="65">
        <v>0</v>
      </c>
    </row>
    <row r="467" spans="3:9" ht="22.25" hidden="1" customHeight="1">
      <c r="C467" s="66">
        <v>462</v>
      </c>
      <c r="D467" s="67">
        <f>IF(C467&gt;'Mortgage Info'!$B$6*12,0,PPMT('Mortgage Info'!$B$5/12,C467,'Mortgage Info'!$B$6*12,'Mortgage Info'!$B$8))</f>
        <v>0</v>
      </c>
      <c r="E467" s="67">
        <f t="shared" si="21"/>
        <v>-84999.999999999956</v>
      </c>
      <c r="F467" s="67">
        <f>IFERROR(IPMT('Mortgage Info'!$B$5/12,C467,'Mortgage Info'!$B$6*12,'Mortgage Info'!$B$8),0)</f>
        <v>0</v>
      </c>
      <c r="G467" s="67">
        <f t="shared" si="22"/>
        <v>-108412.81518884683</v>
      </c>
      <c r="H467" s="67">
        <f t="shared" si="23"/>
        <v>4.2632564145606011E-11</v>
      </c>
      <c r="I467" s="68">
        <v>0</v>
      </c>
    </row>
    <row r="468" spans="3:9" ht="22.25" hidden="1" customHeight="1">
      <c r="C468" s="63">
        <v>463</v>
      </c>
      <c r="D468" s="64">
        <f>IF(C468&gt;'Mortgage Info'!$B$6*12,0,PPMT('Mortgage Info'!$B$5/12,C468,'Mortgage Info'!$B$6*12,'Mortgage Info'!$B$8))</f>
        <v>0</v>
      </c>
      <c r="E468" s="64">
        <f t="shared" si="21"/>
        <v>-84999.999999999956</v>
      </c>
      <c r="F468" s="64">
        <f>IFERROR(IPMT('Mortgage Info'!$B$5/12,C468,'Mortgage Info'!$B$6*12,'Mortgage Info'!$B$8),0)</f>
        <v>0</v>
      </c>
      <c r="G468" s="64">
        <f t="shared" si="22"/>
        <v>-108412.81518884683</v>
      </c>
      <c r="H468" s="64">
        <f t="shared" si="23"/>
        <v>4.2632564145606011E-11</v>
      </c>
      <c r="I468" s="65">
        <v>0</v>
      </c>
    </row>
    <row r="469" spans="3:9" ht="22.25" hidden="1" customHeight="1">
      <c r="C469" s="66">
        <v>464</v>
      </c>
      <c r="D469" s="67">
        <f>IF(C469&gt;'Mortgage Info'!$B$6*12,0,PPMT('Mortgage Info'!$B$5/12,C469,'Mortgage Info'!$B$6*12,'Mortgage Info'!$B$8))</f>
        <v>0</v>
      </c>
      <c r="E469" s="67">
        <f t="shared" si="21"/>
        <v>-84999.999999999956</v>
      </c>
      <c r="F469" s="67">
        <f>IFERROR(IPMT('Mortgage Info'!$B$5/12,C469,'Mortgage Info'!$B$6*12,'Mortgage Info'!$B$8),0)</f>
        <v>0</v>
      </c>
      <c r="G469" s="67">
        <f t="shared" si="22"/>
        <v>-108412.81518884683</v>
      </c>
      <c r="H469" s="67">
        <f t="shared" si="23"/>
        <v>4.2632564145606011E-11</v>
      </c>
      <c r="I469" s="68">
        <v>0</v>
      </c>
    </row>
    <row r="470" spans="3:9" ht="22.25" hidden="1" customHeight="1">
      <c r="C470" s="63">
        <v>465</v>
      </c>
      <c r="D470" s="64">
        <f>IF(C470&gt;'Mortgage Info'!$B$6*12,0,PPMT('Mortgage Info'!$B$5/12,C470,'Mortgage Info'!$B$6*12,'Mortgage Info'!$B$8))</f>
        <v>0</v>
      </c>
      <c r="E470" s="64">
        <f t="shared" si="21"/>
        <v>-84999.999999999956</v>
      </c>
      <c r="F470" s="64">
        <f>IFERROR(IPMT('Mortgage Info'!$B$5/12,C470,'Mortgage Info'!$B$6*12,'Mortgage Info'!$B$8),0)</f>
        <v>0</v>
      </c>
      <c r="G470" s="64">
        <f t="shared" si="22"/>
        <v>-108412.81518884683</v>
      </c>
      <c r="H470" s="64">
        <f t="shared" si="23"/>
        <v>4.2632564145606011E-11</v>
      </c>
      <c r="I470" s="65">
        <v>0</v>
      </c>
    </row>
    <row r="471" spans="3:9" ht="22.25" hidden="1" customHeight="1">
      <c r="C471" s="66">
        <v>466</v>
      </c>
      <c r="D471" s="67">
        <f>IF(C471&gt;'Mortgage Info'!$B$6*12,0,PPMT('Mortgage Info'!$B$5/12,C471,'Mortgage Info'!$B$6*12,'Mortgage Info'!$B$8))</f>
        <v>0</v>
      </c>
      <c r="E471" s="67">
        <f t="shared" si="21"/>
        <v>-84999.999999999956</v>
      </c>
      <c r="F471" s="67">
        <f>IFERROR(IPMT('Mortgage Info'!$B$5/12,C471,'Mortgage Info'!$B$6*12,'Mortgage Info'!$B$8),0)</f>
        <v>0</v>
      </c>
      <c r="G471" s="67">
        <f t="shared" si="22"/>
        <v>-108412.81518884683</v>
      </c>
      <c r="H471" s="67">
        <f t="shared" si="23"/>
        <v>4.2632564145606011E-11</v>
      </c>
      <c r="I471" s="68">
        <v>0</v>
      </c>
    </row>
    <row r="472" spans="3:9" ht="22.25" hidden="1" customHeight="1">
      <c r="C472" s="63">
        <v>467</v>
      </c>
      <c r="D472" s="64">
        <f>IF(C472&gt;'Mortgage Info'!$B$6*12,0,PPMT('Mortgage Info'!$B$5/12,C472,'Mortgage Info'!$B$6*12,'Mortgage Info'!$B$8))</f>
        <v>0</v>
      </c>
      <c r="E472" s="64">
        <f t="shared" si="21"/>
        <v>-84999.999999999956</v>
      </c>
      <c r="F472" s="64">
        <f>IFERROR(IPMT('Mortgage Info'!$B$5/12,C472,'Mortgage Info'!$B$6*12,'Mortgage Info'!$B$8),0)</f>
        <v>0</v>
      </c>
      <c r="G472" s="64">
        <f t="shared" si="22"/>
        <v>-108412.81518884683</v>
      </c>
      <c r="H472" s="64">
        <f t="shared" si="23"/>
        <v>4.2632564145606011E-11</v>
      </c>
      <c r="I472" s="65">
        <v>0</v>
      </c>
    </row>
    <row r="473" spans="3:9" ht="22.5" customHeight="1">
      <c r="C473" s="66">
        <v>468</v>
      </c>
      <c r="D473" s="67">
        <f>IF(C473&gt;'Mortgage Info'!$B$6*12,0,PPMT('Mortgage Info'!$B$5/12,C473,'Mortgage Info'!$B$6*12,'Mortgage Info'!$B$8))</f>
        <v>0</v>
      </c>
      <c r="E473" s="67">
        <f t="shared" si="21"/>
        <v>-84999.999999999956</v>
      </c>
      <c r="F473" s="67">
        <f>IFERROR(IPMT('Mortgage Info'!$B$5/12,C473,'Mortgage Info'!$B$6*12,'Mortgage Info'!$B$8),0)</f>
        <v>0</v>
      </c>
      <c r="G473" s="67">
        <f t="shared" si="22"/>
        <v>-108412.81518884683</v>
      </c>
      <c r="H473" s="67">
        <f t="shared" si="23"/>
        <v>4.2632564145606011E-11</v>
      </c>
      <c r="I473" s="68">
        <f>-(G473-G461)*$B$2</f>
        <v>0</v>
      </c>
    </row>
    <row r="474" spans="3:9" ht="22.25" hidden="1" customHeight="1">
      <c r="C474" s="63">
        <v>469</v>
      </c>
      <c r="D474" s="64">
        <f>IF(C474&gt;'Mortgage Info'!$B$6*12,0,PPMT('Mortgage Info'!$B$5/12,C474,'Mortgage Info'!$B$6*12,'Mortgage Info'!$B$8))</f>
        <v>0</v>
      </c>
      <c r="E474" s="64">
        <f t="shared" si="21"/>
        <v>-84999.999999999956</v>
      </c>
      <c r="F474" s="64">
        <f>IFERROR(IPMT('Mortgage Info'!$B$5/12,C474,'Mortgage Info'!$B$6*12,'Mortgage Info'!$B$8),0)</f>
        <v>0</v>
      </c>
      <c r="G474" s="64">
        <f t="shared" si="22"/>
        <v>-108412.81518884683</v>
      </c>
      <c r="H474" s="64">
        <f t="shared" si="23"/>
        <v>4.2632564145606011E-11</v>
      </c>
      <c r="I474" s="65">
        <v>0</v>
      </c>
    </row>
    <row r="475" spans="3:9" ht="22.25" hidden="1" customHeight="1">
      <c r="C475" s="66">
        <v>470</v>
      </c>
      <c r="D475" s="67">
        <f>IF(C475&gt;'Mortgage Info'!$B$6*12,0,PPMT('Mortgage Info'!$B$5/12,C475,'Mortgage Info'!$B$6*12,'Mortgage Info'!$B$8))</f>
        <v>0</v>
      </c>
      <c r="E475" s="67">
        <f t="shared" si="21"/>
        <v>-84999.999999999956</v>
      </c>
      <c r="F475" s="67">
        <f>IFERROR(IPMT('Mortgage Info'!$B$5/12,C475,'Mortgage Info'!$B$6*12,'Mortgage Info'!$B$8),0)</f>
        <v>0</v>
      </c>
      <c r="G475" s="67">
        <f t="shared" si="22"/>
        <v>-108412.81518884683</v>
      </c>
      <c r="H475" s="67">
        <f t="shared" si="23"/>
        <v>4.2632564145606011E-11</v>
      </c>
      <c r="I475" s="68">
        <v>0</v>
      </c>
    </row>
    <row r="476" spans="3:9" ht="22.25" hidden="1" customHeight="1">
      <c r="C476" s="63">
        <v>471</v>
      </c>
      <c r="D476" s="64">
        <f>IF(C476&gt;'Mortgage Info'!$B$6*12,0,PPMT('Mortgage Info'!$B$5/12,C476,'Mortgage Info'!$B$6*12,'Mortgage Info'!$B$8))</f>
        <v>0</v>
      </c>
      <c r="E476" s="64">
        <f t="shared" si="21"/>
        <v>-84999.999999999956</v>
      </c>
      <c r="F476" s="64">
        <f>IFERROR(IPMT('Mortgage Info'!$B$5/12,C476,'Mortgage Info'!$B$6*12,'Mortgage Info'!$B$8),0)</f>
        <v>0</v>
      </c>
      <c r="G476" s="64">
        <f t="shared" si="22"/>
        <v>-108412.81518884683</v>
      </c>
      <c r="H476" s="64">
        <f t="shared" si="23"/>
        <v>4.2632564145606011E-11</v>
      </c>
      <c r="I476" s="65">
        <v>0</v>
      </c>
    </row>
    <row r="477" spans="3:9" ht="22.25" hidden="1" customHeight="1">
      <c r="C477" s="66">
        <v>472</v>
      </c>
      <c r="D477" s="67">
        <f>IF(C477&gt;'Mortgage Info'!$B$6*12,0,PPMT('Mortgage Info'!$B$5/12,C477,'Mortgage Info'!$B$6*12,'Mortgage Info'!$B$8))</f>
        <v>0</v>
      </c>
      <c r="E477" s="67">
        <f t="shared" si="21"/>
        <v>-84999.999999999956</v>
      </c>
      <c r="F477" s="67">
        <f>IFERROR(IPMT('Mortgage Info'!$B$5/12,C477,'Mortgage Info'!$B$6*12,'Mortgage Info'!$B$8),0)</f>
        <v>0</v>
      </c>
      <c r="G477" s="67">
        <f t="shared" si="22"/>
        <v>-108412.81518884683</v>
      </c>
      <c r="H477" s="67">
        <f t="shared" si="23"/>
        <v>4.2632564145606011E-11</v>
      </c>
      <c r="I477" s="68">
        <v>0</v>
      </c>
    </row>
    <row r="478" spans="3:9" ht="22.25" hidden="1" customHeight="1">
      <c r="C478" s="63">
        <v>473</v>
      </c>
      <c r="D478" s="64">
        <f>IF(C478&gt;'Mortgage Info'!$B$6*12,0,PPMT('Mortgage Info'!$B$5/12,C478,'Mortgage Info'!$B$6*12,'Mortgage Info'!$B$8))</f>
        <v>0</v>
      </c>
      <c r="E478" s="64">
        <f t="shared" si="21"/>
        <v>-84999.999999999956</v>
      </c>
      <c r="F478" s="64">
        <f>IFERROR(IPMT('Mortgage Info'!$B$5/12,C478,'Mortgage Info'!$B$6*12,'Mortgage Info'!$B$8),0)</f>
        <v>0</v>
      </c>
      <c r="G478" s="64">
        <f t="shared" si="22"/>
        <v>-108412.81518884683</v>
      </c>
      <c r="H478" s="64">
        <f t="shared" si="23"/>
        <v>4.2632564145606011E-11</v>
      </c>
      <c r="I478" s="65">
        <v>0</v>
      </c>
    </row>
    <row r="479" spans="3:9" ht="22.25" hidden="1" customHeight="1">
      <c r="C479" s="66">
        <v>474</v>
      </c>
      <c r="D479" s="67">
        <f>IF(C479&gt;'Mortgage Info'!$B$6*12,0,PPMT('Mortgage Info'!$B$5/12,C479,'Mortgage Info'!$B$6*12,'Mortgage Info'!$B$8))</f>
        <v>0</v>
      </c>
      <c r="E479" s="67">
        <f t="shared" si="21"/>
        <v>-84999.999999999956</v>
      </c>
      <c r="F479" s="67">
        <f>IFERROR(IPMT('Mortgage Info'!$B$5/12,C479,'Mortgage Info'!$B$6*12,'Mortgage Info'!$B$8),0)</f>
        <v>0</v>
      </c>
      <c r="G479" s="67">
        <f t="shared" si="22"/>
        <v>-108412.81518884683</v>
      </c>
      <c r="H479" s="67">
        <f t="shared" si="23"/>
        <v>4.2632564145606011E-11</v>
      </c>
      <c r="I479" s="68">
        <v>0</v>
      </c>
    </row>
    <row r="480" spans="3:9" ht="22.25" hidden="1" customHeight="1">
      <c r="C480" s="63">
        <v>475</v>
      </c>
      <c r="D480" s="64">
        <f>IF(C480&gt;'Mortgage Info'!$B$6*12,0,PPMT('Mortgage Info'!$B$5/12,C480,'Mortgage Info'!$B$6*12,'Mortgage Info'!$B$8))</f>
        <v>0</v>
      </c>
      <c r="E480" s="64">
        <f t="shared" si="21"/>
        <v>-84999.999999999956</v>
      </c>
      <c r="F480" s="64">
        <f>IFERROR(IPMT('Mortgage Info'!$B$5/12,C480,'Mortgage Info'!$B$6*12,'Mortgage Info'!$B$8),0)</f>
        <v>0</v>
      </c>
      <c r="G480" s="64">
        <f t="shared" si="22"/>
        <v>-108412.81518884683</v>
      </c>
      <c r="H480" s="64">
        <f t="shared" si="23"/>
        <v>4.2632564145606011E-11</v>
      </c>
      <c r="I480" s="65">
        <v>0</v>
      </c>
    </row>
    <row r="481" spans="3:9" ht="22.25" hidden="1" customHeight="1">
      <c r="C481" s="66">
        <v>476</v>
      </c>
      <c r="D481" s="67">
        <f>IF(C481&gt;'Mortgage Info'!$B$6*12,0,PPMT('Mortgage Info'!$B$5/12,C481,'Mortgage Info'!$B$6*12,'Mortgage Info'!$B$8))</f>
        <v>0</v>
      </c>
      <c r="E481" s="67">
        <f t="shared" si="21"/>
        <v>-84999.999999999956</v>
      </c>
      <c r="F481" s="67">
        <f>IFERROR(IPMT('Mortgage Info'!$B$5/12,C481,'Mortgage Info'!$B$6*12,'Mortgage Info'!$B$8),0)</f>
        <v>0</v>
      </c>
      <c r="G481" s="67">
        <f t="shared" si="22"/>
        <v>-108412.81518884683</v>
      </c>
      <c r="H481" s="67">
        <f t="shared" si="23"/>
        <v>4.2632564145606011E-11</v>
      </c>
      <c r="I481" s="68">
        <v>0</v>
      </c>
    </row>
    <row r="482" spans="3:9" ht="22.25" hidden="1" customHeight="1">
      <c r="C482" s="63">
        <v>477</v>
      </c>
      <c r="D482" s="64">
        <f>IF(C482&gt;'Mortgage Info'!$B$6*12,0,PPMT('Mortgage Info'!$B$5/12,C482,'Mortgage Info'!$B$6*12,'Mortgage Info'!$B$8))</f>
        <v>0</v>
      </c>
      <c r="E482" s="64">
        <f t="shared" si="21"/>
        <v>-84999.999999999956</v>
      </c>
      <c r="F482" s="64">
        <f>IFERROR(IPMT('Mortgage Info'!$B$5/12,C482,'Mortgage Info'!$B$6*12,'Mortgage Info'!$B$8),0)</f>
        <v>0</v>
      </c>
      <c r="G482" s="64">
        <f t="shared" si="22"/>
        <v>-108412.81518884683</v>
      </c>
      <c r="H482" s="64">
        <f t="shared" si="23"/>
        <v>4.2632564145606011E-11</v>
      </c>
      <c r="I482" s="65">
        <v>0</v>
      </c>
    </row>
    <row r="483" spans="3:9" ht="22.25" hidden="1" customHeight="1">
      <c r="C483" s="66">
        <v>478</v>
      </c>
      <c r="D483" s="67">
        <f>IF(C483&gt;'Mortgage Info'!$B$6*12,0,PPMT('Mortgage Info'!$B$5/12,C483,'Mortgage Info'!$B$6*12,'Mortgage Info'!$B$8))</f>
        <v>0</v>
      </c>
      <c r="E483" s="67">
        <f t="shared" si="21"/>
        <v>-84999.999999999956</v>
      </c>
      <c r="F483" s="67">
        <f>IFERROR(IPMT('Mortgage Info'!$B$5/12,C483,'Mortgage Info'!$B$6*12,'Mortgage Info'!$B$8),0)</f>
        <v>0</v>
      </c>
      <c r="G483" s="67">
        <f t="shared" si="22"/>
        <v>-108412.81518884683</v>
      </c>
      <c r="H483" s="67">
        <f t="shared" si="23"/>
        <v>4.2632564145606011E-11</v>
      </c>
      <c r="I483" s="68">
        <v>0</v>
      </c>
    </row>
    <row r="484" spans="3:9" ht="22.25" hidden="1" customHeight="1">
      <c r="C484" s="63">
        <v>479</v>
      </c>
      <c r="D484" s="64">
        <f>IF(C484&gt;'Mortgage Info'!$B$6*12,0,PPMT('Mortgage Info'!$B$5/12,C484,'Mortgage Info'!$B$6*12,'Mortgage Info'!$B$8))</f>
        <v>0</v>
      </c>
      <c r="E484" s="64">
        <f t="shared" si="21"/>
        <v>-84999.999999999956</v>
      </c>
      <c r="F484" s="64">
        <f>IFERROR(IPMT('Mortgage Info'!$B$5/12,C484,'Mortgage Info'!$B$6*12,'Mortgage Info'!$B$8),0)</f>
        <v>0</v>
      </c>
      <c r="G484" s="64">
        <f t="shared" si="22"/>
        <v>-108412.81518884683</v>
      </c>
      <c r="H484" s="64">
        <f t="shared" si="23"/>
        <v>4.2632564145606011E-11</v>
      </c>
      <c r="I484" s="65">
        <v>0</v>
      </c>
    </row>
    <row r="485" spans="3:9" ht="22.5" customHeight="1">
      <c r="C485" s="69">
        <v>480</v>
      </c>
      <c r="D485" s="70">
        <f>IF(C485&gt;'Mortgage Info'!$B$6*12,0,PPMT('Mortgage Info'!$B$5/12,C485,'Mortgage Info'!$B$6*12,'Mortgage Info'!$B$8))</f>
        <v>0</v>
      </c>
      <c r="E485" s="70">
        <f t="shared" si="21"/>
        <v>-84999.999999999956</v>
      </c>
      <c r="F485" s="70">
        <f>IFERROR(IPMT('Mortgage Info'!$B$5/12,C485,'Mortgage Info'!$B$6*12,'Mortgage Info'!$B$8),0)</f>
        <v>0</v>
      </c>
      <c r="G485" s="70">
        <f t="shared" si="22"/>
        <v>-108412.81518884683</v>
      </c>
      <c r="H485" s="70">
        <f t="shared" si="23"/>
        <v>4.2632564145606011E-11</v>
      </c>
      <c r="I485" s="71">
        <f>-(G485-G473)*$B$2</f>
        <v>0</v>
      </c>
    </row>
  </sheetData>
  <mergeCells count="2">
    <mergeCell ref="A1:B1"/>
    <mergeCell ref="C4:I4"/>
  </mergeCells>
  <pageMargins left="0.5" right="0.5" top="0.25" bottom="0.5" header="0.25" footer="0.25"/>
  <pageSetup orientation="portrait"/>
  <headerFooter>
    <oddFooter>&amp;C&amp;"Avenir Next Regular,Regular"&amp;12&amp;K000000&amp;P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Coverpage</vt:lpstr>
      <vt:lpstr>Cashflow &amp; ROI Template</vt:lpstr>
      <vt:lpstr>Mortgage Info</vt:lpstr>
      <vt:lpstr>Amortization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Adrian Hein</cp:lastModifiedBy>
  <dcterms:modified xsi:type="dcterms:W3CDTF">2026-08-11T19:01:23Z</dcterms:modified>
</cp:coreProperties>
</file>